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工業用水道課\＠令和02年度\⑪決算\③R01決算状況調査\⑨公営企業に係る 経営比較分析表（令和元年度決算）\工業用水\"/>
    </mc:Choice>
  </mc:AlternateContent>
  <workbookProtection workbookAlgorithmName="SHA-512" workbookHashValue="ls5B/wrwocb6n/GuajAuks8QWXwx70j1/0eASG3zfH9pbXkM32439tTEjFAZ8Pv8dgfQKvFMrA9Zze1qnsw/3g==" workbookSaltValue="9jWuffT7NN3u5ZLk4WA+PQ==" workbookSpinCount="100000" lockStructure="1"/>
  <bookViews>
    <workbookView xWindow="0" yWindow="0" windowWidth="23040" windowHeight="9096"/>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DG10" i="5"/>
  <c r="BY10" i="5"/>
  <c r="BO10" i="5"/>
  <c r="AU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<sst xmlns="http://schemas.openxmlformats.org/spreadsheetml/2006/main" count="262" uniqueCount="108">
  <si>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</si>
  <si>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</si>
  <si>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</si>
  <si>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</si>
  <si>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</si>
  <si>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</si>
  <si>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</si>
  <si>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</si>
  <si>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</si>
  <si>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</si>
  <si>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</si>
  <si>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</si>
  <si>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</si>
  <si>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</si>
  <si>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</si>
  <si>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</si>
  <si>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</si>
  <si>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</si>
  <si>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</si>
  <si>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</si>
  <si>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</si>
  <si>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</si>
  <si>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</si>
  <si>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</si>
  <si>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</si>
  <si>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</si>
  <si>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</si>
  <si>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</si>
  <si>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</si>
  <si>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</si>
  <si>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</si>
  <si>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</si>
  <si>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</si>
  <si>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</si>
  <si>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</si>
  <si>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</si>
  <si>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</si>
  <si>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</si>
  <si>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</si>
  <si>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</si>
  <si>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</si>
  <si>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</si>
  <si>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</si>
  <si>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</si>
  <si>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</si>
  <si>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</si>
  <si>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</si>
  <si>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</si>
  <si>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</si>
  <si>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</si>
  <si>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</si>
  <si>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</si>
  <si>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</si>
  <si>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</si>
  <si>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</si>
  <si>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</si>
  <si>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</si>
  <si>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</si>
  <si>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</si>
  <si>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</si>
  <si>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</si>
  <si>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</si>
  <si>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</si>
  <si>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</si>
  <si>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</si>
  <si>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</si>
  <si>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</si>
  <si>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</si>
  <si>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</si>
  <si>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</si>
  <si>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</si>
  <si>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</si>
  <si>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</si>
  <si>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</si>
  <si>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</si>
  <si>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</si>
  <si>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</si>
  <si>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</si>
  <si>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</si>
  <si>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</si>
  <si>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</si>
  <si>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</si>
  <si>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</si>
  <si>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</si>
  <si>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</si>
  <si>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</si>
  <si>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</si>
  <si>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</si>
  <si>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</si>
  <si>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434035</t>
  </si>
  <si>
    <t>46</t>
  </si>
  <si>
    <t>02</t>
  </si>
  <si>
    <t>0</t>
  </si>
  <si>
    <t>000</t>
  </si>
  <si>
    <t>熊本県　大津町</t>
  </si>
  <si>
    <t>法適用</t>
  </si>
  <si>
    <t>工業用水道事業</t>
  </si>
  <si>
    <t>極小規模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</si>
  <si>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</si>
  <si>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</si>
  <si>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</si>
  <si>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</si>
  <si>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</si>
  <si>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</si>
  <si>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</si>
  <si>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新たな水源地整備の投資により率は減少しているが、償却資産の老朽化が進んできており、経営戦略や更新計画を基に更新を行っていく必要があります。　　　　　　
②管路経年化率
　現在のところ法定耐用年数を経過した管路はありませんが、経営戦略を基に更新を行っていく必要があります。</t>
    <rPh sb="14" eb="15">
      <t>アラ</t>
    </rPh>
    <rPh sb="17" eb="20">
      <t>スイゲンチ</t>
    </rPh>
    <rPh sb="20" eb="22">
      <t>セイビ</t>
    </rPh>
    <rPh sb="23" eb="25">
      <t>トウシ</t>
    </rPh>
    <rPh sb="28" eb="29">
      <t>リツ</t>
    </rPh>
    <rPh sb="30" eb="32">
      <t>ゲンショウ</t>
    </rPh>
    <rPh sb="60" eb="62">
      <t>コウシン</t>
    </rPh>
    <rPh sb="62" eb="64">
      <t>ケイカク</t>
    </rPh>
    <phoneticPr fontId="5"/>
  </si>
  <si>
    <t>①経常収支比率
　平成30年度から令和元年度にかけて新たな水源地整備に投資したことにより減価償却費が上昇したが、経常収支比率は100％以上であり良好です。　　　　　　　　　　　　　　　　　　②累積欠損金比率
　累積欠損金は発生しておりません。　　　　　　　　　　　　　　　　　　　　　　　　　③流動比率
　新たな水源地整備に伴い、現金預金の減少及び経費の増加による流動比率の減少となります。　　　　　　　　　　　　　　　　　　　　　④企業債残高対給水収益比率
　平成13年度を最後に借入を行っておらず、また、その償還が進んできていることから類似団体と比較しても大幅に低い数値となっています。今後は経営戦略計画に基づいて企業債の借入を行う予定であり、有効に活用していくこととしています。
⑤料金回収率
　100％以上であり、給水に係る費用を給水収益で賄えています。　　　　　　　　　　　　　　　　　　　　　　　　　　　　　　　　　　　　　　　　　⑥給水原価
　良質な地下水を水源としており、類似団体と比較しても低い水準で推移しています。
⑦施設利用率
　類似団体と比較しても高い数値となっており、有効に施設利用ができています。　
⑧契約率
　類似団体と比較しても高い数値となっており、有効な契約率となっています。</t>
    <rPh sb="9" eb="11">
      <t>ヘイセイ</t>
    </rPh>
    <rPh sb="13" eb="15">
      <t>ネンド</t>
    </rPh>
    <rPh sb="17" eb="19">
      <t>レイワ</t>
    </rPh>
    <rPh sb="19" eb="21">
      <t>ガンネン</t>
    </rPh>
    <rPh sb="21" eb="22">
      <t>ド</t>
    </rPh>
    <rPh sb="26" eb="27">
      <t>アラ</t>
    </rPh>
    <rPh sb="29" eb="32">
      <t>スイゲンチ</t>
    </rPh>
    <rPh sb="32" eb="34">
      <t>セイビ</t>
    </rPh>
    <rPh sb="35" eb="37">
      <t>トウシ</t>
    </rPh>
    <rPh sb="44" eb="46">
      <t>ゲンカ</t>
    </rPh>
    <rPh sb="46" eb="48">
      <t>ショウキャク</t>
    </rPh>
    <rPh sb="48" eb="49">
      <t>ヒ</t>
    </rPh>
    <rPh sb="50" eb="52">
      <t>ジョウショウ</t>
    </rPh>
    <rPh sb="56" eb="58">
      <t>ケイジョウ</t>
    </rPh>
    <rPh sb="58" eb="60">
      <t>シュウシ</t>
    </rPh>
    <rPh sb="60" eb="62">
      <t>ヒリツ</t>
    </rPh>
    <rPh sb="153" eb="154">
      <t>アラ</t>
    </rPh>
    <rPh sb="156" eb="159">
      <t>スイゲンチ</t>
    </rPh>
    <rPh sb="159" eb="161">
      <t>セイビ</t>
    </rPh>
    <rPh sb="162" eb="163">
      <t>トモナ</t>
    </rPh>
    <rPh sb="165" eb="167">
      <t>ゲンキン</t>
    </rPh>
    <rPh sb="167" eb="169">
      <t>ヨキン</t>
    </rPh>
    <rPh sb="170" eb="172">
      <t>ゲンショウ</t>
    </rPh>
    <rPh sb="172" eb="173">
      <t>オヨ</t>
    </rPh>
    <rPh sb="174" eb="176">
      <t>ケイヒ</t>
    </rPh>
    <rPh sb="177" eb="179">
      <t>ゾウカ</t>
    </rPh>
    <rPh sb="182" eb="184">
      <t>リュウドウ</t>
    </rPh>
    <rPh sb="184" eb="186">
      <t>ヒリツ</t>
    </rPh>
    <rPh sb="187" eb="189">
      <t>ゲンショウ</t>
    </rPh>
    <phoneticPr fontId="5"/>
  </si>
  <si>
    <t>１．経営の健全性・効率性に係る指標を分析すると、概ね健全な経営ができています。新たな水源地の整備が完了したため企業からの給水量増の要望にも応えることができ、施設利用率や契約率の向上が期待できます。
２．資産の老朽化が進んでおり、経営戦略等に基づいた更新を行っていく必要があります。　　　　　　　　　　　　　　　　３．令和２年度中に経営戦略を作成し、給水収益で効果的な事業運営を行うとともに、企業債の活用も検討しながら、施設・管路の更新を図り、健全で効率的な経営を目指します。</t>
    <rPh sb="39" eb="40">
      <t>アラ</t>
    </rPh>
    <rPh sb="49" eb="51">
      <t>カンリョウ</t>
    </rPh>
    <rPh sb="118" eb="119">
      <t>トウ</t>
    </rPh>
    <rPh sb="202" eb="204">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</si>
</sst>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57.86</c:v>
                </c:pt>
                <c:pt idx="1">
                  <c:v>60</c:v>
                </c:pt>
                <c:pt idx="2">
                  <c:v>62.13</c:v>
                </c:pt>
                <c:pt idx="3">
                  <c:v>63.65</c:v>
                </c:pt>
                <c:pt idx="4">
                  <c:v>44.76</c:v>
                </c:pt>
              </c:numCache>
            </c:numRef>
          </c:val>
          <c:extLst>
            <c:ext xmlns:c16="http://schemas.microsoft.com/office/drawing/2014/chart" uri="{C3380CC4-5D6E-409C-BE32-E72D297353CC}">
              <c16:uniqueId val="{00000000-9B5F-4A89-A6EC-470255CC427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53.92</c:v>
                </c:pt>
                <c:pt idx="1">
                  <c:v>53.32</c:v>
                </c:pt>
                <c:pt idx="2">
                  <c:v>53.4</c:v>
                </c:pt>
                <c:pt idx="3">
                  <c:v>53.49</c:v>
                </c:pt>
                <c:pt idx="4">
                  <c:v>54.3</c:v>
                </c:pt>
              </c:numCache>
            </c:numRef>
          </c:val>
          <c:smooth val="0"/>
          <c:extLst>
            <c:ext xmlns:c16="http://schemas.microsoft.com/office/drawing/2014/chart" uri="{C3380CC4-5D6E-409C-BE32-E72D297353CC}">
              <c16:uniqueId val="{00000001-9B5F-4A89-A6EC-470255CC427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AD-4042-859B-BA81A06A18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3.4</c:v>
                </c:pt>
                <c:pt idx="1">
                  <c:v>3.56</c:v>
                </c:pt>
                <c:pt idx="2">
                  <c:v>3.46</c:v>
                </c:pt>
                <c:pt idx="3">
                  <c:v>3.28</c:v>
                </c:pt>
                <c:pt idx="4">
                  <c:v>4.66</c:v>
                </c:pt>
              </c:numCache>
            </c:numRef>
          </c:val>
          <c:smooth val="0"/>
          <c:extLst>
            <c:ext xmlns:c16="http://schemas.microsoft.com/office/drawing/2014/chart" uri="{C3380CC4-5D6E-409C-BE32-E72D297353CC}">
              <c16:uniqueId val="{00000001-47AD-4042-859B-BA81A06A182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B8-41C9-83C9-2112F102FD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0.19</c:v>
                </c:pt>
                <c:pt idx="1">
                  <c:v>0.06</c:v>
                </c:pt>
                <c:pt idx="2">
                  <c:v>0.13</c:v>
                </c:pt>
                <c:pt idx="3">
                  <c:v>0.02</c:v>
                </c:pt>
                <c:pt idx="4">
                  <c:v>0.06</c:v>
                </c:pt>
              </c:numCache>
            </c:numRef>
          </c:val>
          <c:smooth val="0"/>
          <c:extLst>
            <c:ext xmlns:c16="http://schemas.microsoft.com/office/drawing/2014/chart" uri="{C3380CC4-5D6E-409C-BE32-E72D297353CC}">
              <c16:uniqueId val="{00000001-15B8-41C9-83C9-2112F102FD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2800.61</c:v>
                </c:pt>
                <c:pt idx="1">
                  <c:v>3042.88</c:v>
                </c:pt>
                <c:pt idx="2">
                  <c:v>3090.74</c:v>
                </c:pt>
                <c:pt idx="3">
                  <c:v>3114.05</c:v>
                </c:pt>
                <c:pt idx="4">
                  <c:v>233.23</c:v>
                </c:pt>
              </c:numCache>
            </c:numRef>
          </c:val>
          <c:extLst>
            <c:ext xmlns:c16="http://schemas.microsoft.com/office/drawing/2014/chart" uri="{C3380CC4-5D6E-409C-BE32-E72D297353CC}">
              <c16:uniqueId val="{00000000-871A-4D57-A770-3727B4F8CC6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742.59</c:v>
                </c:pt>
                <c:pt idx="1">
                  <c:v>549.77</c:v>
                </c:pt>
                <c:pt idx="2">
                  <c:v>730.25</c:v>
                </c:pt>
                <c:pt idx="3">
                  <c:v>868.31</c:v>
                </c:pt>
                <c:pt idx="4">
                  <c:v>732.52</c:v>
                </c:pt>
              </c:numCache>
            </c:numRef>
          </c:val>
          <c:smooth val="0"/>
          <c:extLst>
            <c:ext xmlns:c16="http://schemas.microsoft.com/office/drawing/2014/chart" uri="{C3380CC4-5D6E-409C-BE32-E72D297353CC}">
              <c16:uniqueId val="{00000001-871A-4D57-A770-3727B4F8CC6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13.18</c:v>
                </c:pt>
                <c:pt idx="1">
                  <c:v>14.17</c:v>
                </c:pt>
                <c:pt idx="2">
                  <c:v>7.59</c:v>
                </c:pt>
                <c:pt idx="3">
                  <c:v>5.0199999999999996</c:v>
                </c:pt>
                <c:pt idx="4">
                  <c:v>4.5599999999999996</c:v>
                </c:pt>
              </c:numCache>
            </c:numRef>
          </c:val>
          <c:extLst>
            <c:ext xmlns:c16="http://schemas.microsoft.com/office/drawing/2014/chart" uri="{C3380CC4-5D6E-409C-BE32-E72D297353CC}">
              <c16:uniqueId val="{00000000-F41F-4E6A-A3AB-C3E823B194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430.97</c:v>
                </c:pt>
                <c:pt idx="1">
                  <c:v>536.28</c:v>
                </c:pt>
                <c:pt idx="2">
                  <c:v>514.66</c:v>
                </c:pt>
                <c:pt idx="3">
                  <c:v>504.81</c:v>
                </c:pt>
                <c:pt idx="4">
                  <c:v>498.01</c:v>
                </c:pt>
              </c:numCache>
            </c:numRef>
          </c:val>
          <c:smooth val="0"/>
          <c:extLst>
            <c:ext xmlns:c16="http://schemas.microsoft.com/office/drawing/2014/chart" uri="{C3380CC4-5D6E-409C-BE32-E72D297353CC}">
              <c16:uniqueId val="{00000001-F41F-4E6A-A3AB-C3E823B194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144.21</c:v>
                </c:pt>
                <c:pt idx="1">
                  <c:v>120.32</c:v>
                </c:pt>
                <c:pt idx="2">
                  <c:v>153.59</c:v>
                </c:pt>
                <c:pt idx="3">
                  <c:v>147.61000000000001</c:v>
                </c:pt>
                <c:pt idx="4">
                  <c:v>109.92</c:v>
                </c:pt>
              </c:numCache>
            </c:numRef>
          </c:val>
          <c:extLst>
            <c:ext xmlns:c16="http://schemas.microsoft.com/office/drawing/2014/chart" uri="{C3380CC4-5D6E-409C-BE32-E72D297353CC}">
              <c16:uniqueId val="{00000000-7D24-48C1-BDE5-CF59868EED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100.16</c:v>
                </c:pt>
                <c:pt idx="1">
                  <c:v>100.54</c:v>
                </c:pt>
                <c:pt idx="2">
                  <c:v>95.99</c:v>
                </c:pt>
                <c:pt idx="3">
                  <c:v>94.91</c:v>
                </c:pt>
                <c:pt idx="4">
                  <c:v>90.22</c:v>
                </c:pt>
              </c:numCache>
            </c:numRef>
          </c:val>
          <c:smooth val="0"/>
          <c:extLst>
            <c:ext xmlns:c16="http://schemas.microsoft.com/office/drawing/2014/chart" uri="{C3380CC4-5D6E-409C-BE32-E72D297353CC}">
              <c16:uniqueId val="{00000001-7D24-48C1-BDE5-CF59868EED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32.96</c:v>
                </c:pt>
                <c:pt idx="1">
                  <c:v>40.520000000000003</c:v>
                </c:pt>
                <c:pt idx="2">
                  <c:v>31.91</c:v>
                </c:pt>
                <c:pt idx="3">
                  <c:v>32.56</c:v>
                </c:pt>
                <c:pt idx="4">
                  <c:v>41.69</c:v>
                </c:pt>
              </c:numCache>
            </c:numRef>
          </c:val>
          <c:extLst>
            <c:ext xmlns:c16="http://schemas.microsoft.com/office/drawing/2014/chart" uri="{C3380CC4-5D6E-409C-BE32-E72D297353CC}">
              <c16:uniqueId val="{00000000-1BE0-432C-9D84-E366CB2170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42.5</c:v>
                </c:pt>
                <c:pt idx="1">
                  <c:v>42.19</c:v>
                </c:pt>
                <c:pt idx="2">
                  <c:v>44.55</c:v>
                </c:pt>
                <c:pt idx="3">
                  <c:v>47.36</c:v>
                </c:pt>
                <c:pt idx="4">
                  <c:v>49.94</c:v>
                </c:pt>
              </c:numCache>
            </c:numRef>
          </c:val>
          <c:smooth val="0"/>
          <c:extLst>
            <c:ext xmlns:c16="http://schemas.microsoft.com/office/drawing/2014/chart" uri="{C3380CC4-5D6E-409C-BE32-E72D297353CC}">
              <c16:uniqueId val="{00000001-1BE0-432C-9D84-E366CB2170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89</c:v>
                </c:pt>
                <c:pt idx="1">
                  <c:v>58.63</c:v>
                </c:pt>
                <c:pt idx="2">
                  <c:v>79.099999999999994</c:v>
                </c:pt>
                <c:pt idx="3">
                  <c:v>77.05</c:v>
                </c:pt>
                <c:pt idx="4">
                  <c:v>77.53</c:v>
                </c:pt>
              </c:numCache>
            </c:numRef>
          </c:val>
          <c:extLst>
            <c:ext xmlns:c16="http://schemas.microsoft.com/office/drawing/2014/chart" uri="{C3380CC4-5D6E-409C-BE32-E72D297353CC}">
              <c16:uniqueId val="{00000000-53BF-42E2-A528-A5C8E57C8F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35.909999999999997</c:v>
                </c:pt>
                <c:pt idx="1">
                  <c:v>35.54</c:v>
                </c:pt>
                <c:pt idx="2">
                  <c:v>35.24</c:v>
                </c:pt>
                <c:pt idx="3">
                  <c:v>35.22</c:v>
                </c:pt>
                <c:pt idx="4">
                  <c:v>34.92</c:v>
                </c:pt>
              </c:numCache>
            </c:numRef>
          </c:val>
          <c:smooth val="0"/>
          <c:extLst>
            <c:ext xmlns:c16="http://schemas.microsoft.com/office/drawing/2014/chart" uri="{C3380CC4-5D6E-409C-BE32-E72D297353CC}">
              <c16:uniqueId val="{00000001-53BF-42E2-A528-A5C8E57C8F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99</c:v>
                </c:pt>
                <c:pt idx="1">
                  <c:v>89.5</c:v>
                </c:pt>
                <c:pt idx="2">
                  <c:v>95.75</c:v>
                </c:pt>
                <c:pt idx="3">
                  <c:v>96.75</c:v>
                </c:pt>
                <c:pt idx="4">
                  <c:v>96.75</c:v>
                </c:pt>
              </c:numCache>
            </c:numRef>
          </c:val>
          <c:extLst>
            <c:ext xmlns:c16="http://schemas.microsoft.com/office/drawing/2014/chart" uri="{C3380CC4-5D6E-409C-BE32-E72D297353CC}">
              <c16:uniqueId val="{00000000-FC70-413B-8ECD-BFE8D90202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52.54</c:v>
                </c:pt>
                <c:pt idx="1">
                  <c:v>50.81</c:v>
                </c:pt>
                <c:pt idx="2">
                  <c:v>50.28</c:v>
                </c:pt>
                <c:pt idx="3">
                  <c:v>51.42</c:v>
                </c:pt>
                <c:pt idx="4">
                  <c:v>50.9</c:v>
                </c:pt>
              </c:numCache>
            </c:numRef>
          </c:val>
          <c:smooth val="0"/>
          <c:extLst>
            <c:ext xmlns:c16="http://schemas.microsoft.com/office/drawing/2014/chart" uri="{C3380CC4-5D6E-409C-BE32-E72D297353CC}">
              <c16:uniqueId val="{00000001-FC70-413B-8ECD-BFE8D90202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A9-4207-B8F8-7FF1ED71A8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101.87</c:v>
                </c:pt>
                <c:pt idx="1">
                  <c:v>115.82</c:v>
                </c:pt>
                <c:pt idx="2">
                  <c:v>118.97</c:v>
                </c:pt>
                <c:pt idx="3">
                  <c:v>121.15</c:v>
                </c:pt>
                <c:pt idx="4">
                  <c:v>125.8</c:v>
                </c:pt>
              </c:numCache>
            </c:numRef>
          </c:val>
          <c:smooth val="0"/>
          <c:extLst>
            <c:ext xmlns:c16="http://schemas.microsoft.com/office/drawing/2014/chart" uri="{C3380CC4-5D6E-409C-BE32-E72D297353CC}">
              <c16:uniqueId val="{00000001-C1A9-4207-B8F8-7FF1ED71A8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143.15</c:v>
                </c:pt>
                <c:pt idx="1">
                  <c:v>119.62</c:v>
                </c:pt>
                <c:pt idx="2">
                  <c:v>152.27000000000001</c:v>
                </c:pt>
                <c:pt idx="3">
                  <c:v>145.99</c:v>
                </c:pt>
                <c:pt idx="4">
                  <c:v>109.71</c:v>
                </c:pt>
              </c:numCache>
            </c:numRef>
          </c:val>
          <c:extLst>
            <c:ext xmlns:c16="http://schemas.microsoft.com/office/drawing/2014/chart" uri="{C3380CC4-5D6E-409C-BE32-E72D297353CC}">
              <c16:uniqueId val="{00000000-B8B4-469A-BB44-C502F65AEB9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118.03</c:v>
                </c:pt>
                <c:pt idx="1">
                  <c:v>120</c:v>
                </c:pt>
                <c:pt idx="2">
                  <c:v>113.67</c:v>
                </c:pt>
                <c:pt idx="3">
                  <c:v>110.79</c:v>
                </c:pt>
                <c:pt idx="4">
                  <c:v>108.76</c:v>
                </c:pt>
              </c:numCache>
            </c:numRef>
          </c:val>
          <c:smooth val="0"/>
          <c:extLst>
            <c:ext xmlns:c16="http://schemas.microsoft.com/office/drawing/2014/chart" uri="{C3380CC4-5D6E-409C-BE32-E72D297353CC}">
              <c16:uniqueId val="{00000001-B8B4-469A-BB44-C502F65AEB9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FK1" zoomScaleNormal="100"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2">
      <c r="A5" s="2"/>
      <c r="B5" s="70" t="str">
        <f>データ!H7</f>
        <v>熊本県　大津町</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2">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4000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3101</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2">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2">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83.7</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6</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3870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その他</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2">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2">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2">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2">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2">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2">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2">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2">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2">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2">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2">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2">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2">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2">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2">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2">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2">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2">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143.15</v>
      </c>
      <c r="Y32" s="129"/>
      <c r="Z32" s="129"/>
      <c r="AA32" s="129"/>
      <c r="AB32" s="129"/>
      <c r="AC32" s="129"/>
      <c r="AD32" s="129"/>
      <c r="AE32" s="129"/>
      <c r="AF32" s="129"/>
      <c r="AG32" s="129"/>
      <c r="AH32" s="129"/>
      <c r="AI32" s="129"/>
      <c r="AJ32" s="129"/>
      <c r="AK32" s="129"/>
      <c r="AL32" s="129"/>
      <c r="AM32" s="129"/>
      <c r="AN32" s="129"/>
      <c r="AO32" s="129"/>
      <c r="AP32" s="129"/>
      <c r="AQ32" s="130"/>
      <c r="AR32" s="128">
        <f>データ!U6</f>
        <v>119.62</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152.27000000000001</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145.99</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109.71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2800.61</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3042.88</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3090.74</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3114.05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233.23</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13.18</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14.17</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7.59</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5.0199999999999996</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4.5599999999999996</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2">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118.03</v>
      </c>
      <c r="Y33" s="129"/>
      <c r="Z33" s="129"/>
      <c r="AA33" s="129"/>
      <c r="AB33" s="129"/>
      <c r="AC33" s="129"/>
      <c r="AD33" s="129"/>
      <c r="AE33" s="129"/>
      <c r="AF33" s="129"/>
      <c r="AG33" s="129"/>
      <c r="AH33" s="129"/>
      <c r="AI33" s="129"/>
      <c r="AJ33" s="129"/>
      <c r="AK33" s="129"/>
      <c r="AL33" s="129"/>
      <c r="AM33" s="129"/>
      <c r="AN33" s="129"/>
      <c r="AO33" s="129"/>
      <c r="AP33" s="129"/>
      <c r="AQ33" s="130"/>
      <c r="AR33" s="128">
        <f>データ!Z6</f>
        <v>120</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101.87</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115.82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742.59</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549.77</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430.97</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536.28</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2">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2">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2">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2">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2">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2">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2">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2">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2">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2">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2">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2">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2">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2">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2">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105</v>
      </c>
      <c r="SN48" s="111"/>
      <c r="SO48" s="111"/>
      <c r="SP48" s="111"/>
      <c r="SQ48" s="111"/>
      <c r="SR48" s="111"/>
      <c r="SS48" s="111"/>
      <c r="ST48" s="111"/>
      <c r="SU48" s="111"/>
      <c r="SV48" s="111"/>
      <c r="SW48" s="111"/>
      <c r="SX48" s="111"/>
      <c r="SY48" s="111"/>
      <c r="SZ48" s="111"/>
      <c r="TA48" s="112"/>
    </row>
    <row r="49" spans="1:521" ht="13.5" customHeight="1" x14ac:dyDescent="0.2">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2">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2">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2">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2">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2">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144.21</v>
      </c>
      <c r="Y55" s="129"/>
      <c r="Z55" s="129"/>
      <c r="AA55" s="129"/>
      <c r="AB55" s="129"/>
      <c r="AC55" s="129"/>
      <c r="AD55" s="129"/>
      <c r="AE55" s="129"/>
      <c r="AF55" s="129"/>
      <c r="AG55" s="129"/>
      <c r="AH55" s="129"/>
      <c r="AI55" s="129"/>
      <c r="AJ55" s="129"/>
      <c r="AK55" s="129"/>
      <c r="AL55" s="129"/>
      <c r="AM55" s="129"/>
      <c r="AN55" s="129"/>
      <c r="AO55" s="129"/>
      <c r="AP55" s="129"/>
      <c r="AQ55" s="130"/>
      <c r="AR55" s="128">
        <f>データ!BM6</f>
        <v>120.32</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153.59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147.61000000000001</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109.92</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32.96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40.520000000000003</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31.91</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32.56</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41.69</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89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58.63</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79.099999999999994</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77.05</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77.53</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99</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89.5</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95.75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96.75</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96.75</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2">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100.16</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100.54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42.5</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42.19</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35.909999999999997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35.54</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52.54</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50.81</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2">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2">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2">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2">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2">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2">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2">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2">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2">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2">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2">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2">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107</v>
      </c>
      <c r="SN68" s="111"/>
      <c r="SO68" s="111"/>
      <c r="SP68" s="111"/>
      <c r="SQ68" s="111"/>
      <c r="SR68" s="111"/>
      <c r="SS68" s="111"/>
      <c r="ST68" s="111"/>
      <c r="SU68" s="111"/>
      <c r="SV68" s="111"/>
      <c r="SW68" s="111"/>
      <c r="SX68" s="111"/>
      <c r="SY68" s="111"/>
      <c r="SZ68" s="111"/>
      <c r="TA68" s="112"/>
    </row>
    <row r="69" spans="1:521" ht="13.5" customHeight="1" x14ac:dyDescent="0.2">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2">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2">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2">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2">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2">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2">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2">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2">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2">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2">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2">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57.86</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60</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62.13</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63.65</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44.76</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0</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0</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0</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2">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53.92</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53.32</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53.4</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53.49</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54.3</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3.4</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3.56</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3.46</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3.28</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4.66</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0.19</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0.06</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0.13</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0.02</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0.06</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2">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2">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2">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2">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2">
      <c r="C86" s="42"/>
      <c r="BM86" s="42"/>
      <c r="DV86" s="42"/>
      <c r="GF86" s="42"/>
      <c r="IO86" s="42"/>
      <c r="LK86" s="42"/>
      <c r="NT86" s="42"/>
      <c r="QD86" s="42"/>
    </row>
    <row r="87" spans="1:521" x14ac:dyDescent="0.2">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2">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2">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37</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2">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uvYAyl4SU27Bmbc3qrjM00qYlCF8QNlqAvimXbvFcvIWA1ybEa9nj+JsuP/FUQUA95TeNWAbbd4ZLyB7XHzRyw==" saltValue="wdfJJB+mVIK1rS3FuVhBCg=="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38</v>
      </c>
    </row>
    <row r="2" spans="1:140" x14ac:dyDescent="0.2">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2">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2">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2">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2">
      <c r="A6" s="45" t="s">
        <v>87</v>
      </c>
      <c r="B6" s="50"/>
      <c r="C6" s="50"/>
      <c r="D6" s="50"/>
      <c r="E6" s="50"/>
      <c r="F6" s="50"/>
      <c r="G6" s="50"/>
      <c r="H6" s="50"/>
      <c r="I6" s="50"/>
      <c r="J6" s="50"/>
      <c r="K6" s="50"/>
      <c r="L6" s="50"/>
      <c r="M6" s="50"/>
      <c r="N6" s="50"/>
      <c r="O6" s="50"/>
      <c r="P6" s="50"/>
      <c r="Q6" s="51"/>
      <c r="R6" s="50"/>
      <c r="S6" s="50"/>
      <c r="T6" s="52">
        <f t="shared" ref="T6:CE6" si="3">T7</f>
        <v>143.15</v>
      </c>
      <c r="U6" s="52">
        <f>U7</f>
        <v>119.62</v>
      </c>
      <c r="V6" s="52">
        <f>V7</f>
        <v>152.27000000000001</v>
      </c>
      <c r="W6" s="52">
        <f>W7</f>
        <v>145.99</v>
      </c>
      <c r="X6" s="52">
        <f t="shared" si="3"/>
        <v>109.71</v>
      </c>
      <c r="Y6" s="52">
        <f t="shared" si="3"/>
        <v>118.03</v>
      </c>
      <c r="Z6" s="52">
        <f t="shared" si="3"/>
        <v>120</v>
      </c>
      <c r="AA6" s="52">
        <f t="shared" si="3"/>
        <v>113.67</v>
      </c>
      <c r="AB6" s="52">
        <f t="shared" si="3"/>
        <v>110.79</v>
      </c>
      <c r="AC6" s="52">
        <f t="shared" si="3"/>
        <v>108.76</v>
      </c>
      <c r="AD6" s="50" t="str">
        <f>IF(AD7="-","【-】","【"&amp;SUBSTITUTE(TEXT(AD7,"#,##0.00"),"-","△")&amp;"】")</f>
        <v>【119.03】</v>
      </c>
      <c r="AE6" s="52">
        <f t="shared" si="3"/>
        <v>0</v>
      </c>
      <c r="AF6" s="52">
        <f>AF7</f>
        <v>0</v>
      </c>
      <c r="AG6" s="52">
        <f>AG7</f>
        <v>0</v>
      </c>
      <c r="AH6" s="52">
        <f>AH7</f>
        <v>0</v>
      </c>
      <c r="AI6" s="52">
        <f t="shared" si="3"/>
        <v>0</v>
      </c>
      <c r="AJ6" s="52">
        <f t="shared" si="3"/>
        <v>101.87</v>
      </c>
      <c r="AK6" s="52">
        <f t="shared" si="3"/>
        <v>115.82</v>
      </c>
      <c r="AL6" s="52">
        <f t="shared" si="3"/>
        <v>118.97</v>
      </c>
      <c r="AM6" s="52">
        <f t="shared" si="3"/>
        <v>121.15</v>
      </c>
      <c r="AN6" s="52">
        <f t="shared" si="3"/>
        <v>125.8</v>
      </c>
      <c r="AO6" s="50" t="str">
        <f>IF(AO7="-","【-】","【"&amp;SUBSTITUTE(TEXT(AO7,"#,##0.00"),"-","△")&amp;"】")</f>
        <v>【25.49】</v>
      </c>
      <c r="AP6" s="52">
        <f t="shared" si="3"/>
        <v>2800.61</v>
      </c>
      <c r="AQ6" s="52">
        <f>AQ7</f>
        <v>3042.88</v>
      </c>
      <c r="AR6" s="52">
        <f>AR7</f>
        <v>3090.74</v>
      </c>
      <c r="AS6" s="52">
        <f>AS7</f>
        <v>3114.05</v>
      </c>
      <c r="AT6" s="52">
        <f t="shared" si="3"/>
        <v>233.23</v>
      </c>
      <c r="AU6" s="52">
        <f t="shared" si="3"/>
        <v>742.59</v>
      </c>
      <c r="AV6" s="52">
        <f t="shared" si="3"/>
        <v>549.77</v>
      </c>
      <c r="AW6" s="52">
        <f t="shared" si="3"/>
        <v>730.25</v>
      </c>
      <c r="AX6" s="52">
        <f t="shared" si="3"/>
        <v>868.31</v>
      </c>
      <c r="AY6" s="52">
        <f t="shared" si="3"/>
        <v>732.52</v>
      </c>
      <c r="AZ6" s="50" t="str">
        <f>IF(AZ7="-","【-】","【"&amp;SUBSTITUTE(TEXT(AZ7,"#,##0.00"),"-","△")&amp;"】")</f>
        <v>【420.52】</v>
      </c>
      <c r="BA6" s="52">
        <f t="shared" si="3"/>
        <v>13.18</v>
      </c>
      <c r="BB6" s="52">
        <f>BB7</f>
        <v>14.17</v>
      </c>
      <c r="BC6" s="52">
        <f>BC7</f>
        <v>7.59</v>
      </c>
      <c r="BD6" s="52">
        <f>BD7</f>
        <v>5.0199999999999996</v>
      </c>
      <c r="BE6" s="52">
        <f t="shared" si="3"/>
        <v>4.5599999999999996</v>
      </c>
      <c r="BF6" s="52">
        <f t="shared" si="3"/>
        <v>430.97</v>
      </c>
      <c r="BG6" s="52">
        <f t="shared" si="3"/>
        <v>536.28</v>
      </c>
      <c r="BH6" s="52">
        <f t="shared" si="3"/>
        <v>514.66</v>
      </c>
      <c r="BI6" s="52">
        <f t="shared" si="3"/>
        <v>504.81</v>
      </c>
      <c r="BJ6" s="52">
        <f t="shared" si="3"/>
        <v>498.01</v>
      </c>
      <c r="BK6" s="50" t="str">
        <f>IF(BK7="-","【-】","【"&amp;SUBSTITUTE(TEXT(BK7,"#,##0.00"),"-","△")&amp;"】")</f>
        <v>【238.81】</v>
      </c>
      <c r="BL6" s="52">
        <f t="shared" si="3"/>
        <v>144.21</v>
      </c>
      <c r="BM6" s="52">
        <f>BM7</f>
        <v>120.32</v>
      </c>
      <c r="BN6" s="52">
        <f>BN7</f>
        <v>153.59</v>
      </c>
      <c r="BO6" s="52">
        <f>BO7</f>
        <v>147.61000000000001</v>
      </c>
      <c r="BP6" s="52">
        <f t="shared" si="3"/>
        <v>109.92</v>
      </c>
      <c r="BQ6" s="52">
        <f t="shared" si="3"/>
        <v>100.16</v>
      </c>
      <c r="BR6" s="52">
        <f t="shared" si="3"/>
        <v>100.54</v>
      </c>
      <c r="BS6" s="52">
        <f t="shared" si="3"/>
        <v>95.99</v>
      </c>
      <c r="BT6" s="52">
        <f t="shared" si="3"/>
        <v>94.91</v>
      </c>
      <c r="BU6" s="52">
        <f t="shared" si="3"/>
        <v>90.22</v>
      </c>
      <c r="BV6" s="50" t="str">
        <f>IF(BV7="-","【-】","【"&amp;SUBSTITUTE(TEXT(BV7,"#,##0.00"),"-","△")&amp;"】")</f>
        <v>【115.00】</v>
      </c>
      <c r="BW6" s="52">
        <f t="shared" si="3"/>
        <v>32.96</v>
      </c>
      <c r="BX6" s="52">
        <f>BX7</f>
        <v>40.520000000000003</v>
      </c>
      <c r="BY6" s="52">
        <f>BY7</f>
        <v>31.91</v>
      </c>
      <c r="BZ6" s="52">
        <f>BZ7</f>
        <v>32.56</v>
      </c>
      <c r="CA6" s="52">
        <f t="shared" si="3"/>
        <v>41.69</v>
      </c>
      <c r="CB6" s="52">
        <f t="shared" si="3"/>
        <v>42.5</v>
      </c>
      <c r="CC6" s="52">
        <f t="shared" si="3"/>
        <v>42.19</v>
      </c>
      <c r="CD6" s="52">
        <f t="shared" si="3"/>
        <v>44.55</v>
      </c>
      <c r="CE6" s="52">
        <f t="shared" si="3"/>
        <v>47.36</v>
      </c>
      <c r="CF6" s="52">
        <f t="shared" ref="CF6" si="4">CF7</f>
        <v>49.94</v>
      </c>
      <c r="CG6" s="50" t="str">
        <f>IF(CG7="-","【-】","【"&amp;SUBSTITUTE(TEXT(CG7,"#,##0.00"),"-","△")&amp;"】")</f>
        <v>【18.60】</v>
      </c>
      <c r="CH6" s="52">
        <f t="shared" ref="CH6:CQ6" si="5">CH7</f>
        <v>89</v>
      </c>
      <c r="CI6" s="52">
        <f>CI7</f>
        <v>58.63</v>
      </c>
      <c r="CJ6" s="52">
        <f>CJ7</f>
        <v>79.099999999999994</v>
      </c>
      <c r="CK6" s="52">
        <f>CK7</f>
        <v>77.05</v>
      </c>
      <c r="CL6" s="52">
        <f t="shared" si="5"/>
        <v>77.53</v>
      </c>
      <c r="CM6" s="52">
        <f t="shared" si="5"/>
        <v>35.909999999999997</v>
      </c>
      <c r="CN6" s="52">
        <f t="shared" si="5"/>
        <v>35.54</v>
      </c>
      <c r="CO6" s="52">
        <f t="shared" si="5"/>
        <v>35.24</v>
      </c>
      <c r="CP6" s="52">
        <f t="shared" si="5"/>
        <v>35.22</v>
      </c>
      <c r="CQ6" s="52">
        <f t="shared" si="5"/>
        <v>34.92</v>
      </c>
      <c r="CR6" s="50" t="str">
        <f>IF(CR7="-","【-】","【"&amp;SUBSTITUTE(TEXT(CR7,"#,##0.00"),"-","△")&amp;"】")</f>
        <v>【55.21】</v>
      </c>
      <c r="CS6" s="52">
        <f t="shared" ref="CS6:DB6" si="6">CS7</f>
        <v>99</v>
      </c>
      <c r="CT6" s="52">
        <f>CT7</f>
        <v>89.5</v>
      </c>
      <c r="CU6" s="52">
        <f>CU7</f>
        <v>95.75</v>
      </c>
      <c r="CV6" s="52">
        <f>CV7</f>
        <v>96.75</v>
      </c>
      <c r="CW6" s="52">
        <f t="shared" si="6"/>
        <v>96.75</v>
      </c>
      <c r="CX6" s="52">
        <f t="shared" si="6"/>
        <v>52.54</v>
      </c>
      <c r="CY6" s="52">
        <f t="shared" si="6"/>
        <v>50.81</v>
      </c>
      <c r="CZ6" s="52">
        <f t="shared" si="6"/>
        <v>50.28</v>
      </c>
      <c r="DA6" s="52">
        <f t="shared" si="6"/>
        <v>51.42</v>
      </c>
      <c r="DB6" s="52">
        <f t="shared" si="6"/>
        <v>50.9</v>
      </c>
      <c r="DC6" s="50" t="str">
        <f>IF(DC7="-","【-】","【"&amp;SUBSTITUTE(TEXT(DC7,"#,##0.00"),"-","△")&amp;"】")</f>
        <v>【77.39】</v>
      </c>
      <c r="DD6" s="52">
        <f t="shared" ref="DD6:DM6" si="7">DD7</f>
        <v>57.86</v>
      </c>
      <c r="DE6" s="52">
        <f>DE7</f>
        <v>60</v>
      </c>
      <c r="DF6" s="52">
        <f>DF7</f>
        <v>62.13</v>
      </c>
      <c r="DG6" s="52">
        <f>DG7</f>
        <v>63.65</v>
      </c>
      <c r="DH6" s="52">
        <f t="shared" si="7"/>
        <v>44.76</v>
      </c>
      <c r="DI6" s="52">
        <f t="shared" si="7"/>
        <v>53.92</v>
      </c>
      <c r="DJ6" s="52">
        <f t="shared" si="7"/>
        <v>53.32</v>
      </c>
      <c r="DK6" s="52">
        <f t="shared" si="7"/>
        <v>53.4</v>
      </c>
      <c r="DL6" s="52">
        <f t="shared" si="7"/>
        <v>53.49</v>
      </c>
      <c r="DM6" s="52">
        <f t="shared" si="7"/>
        <v>54.3</v>
      </c>
      <c r="DN6" s="50" t="str">
        <f>IF(DN7="-","【-】","【"&amp;SUBSTITUTE(TEXT(DN7,"#,##0.00"),"-","△")&amp;"】")</f>
        <v>【59.23】</v>
      </c>
      <c r="DO6" s="52">
        <f t="shared" ref="DO6:DX6" si="8">DO7</f>
        <v>0</v>
      </c>
      <c r="DP6" s="52">
        <f>DP7</f>
        <v>0</v>
      </c>
      <c r="DQ6" s="52">
        <f>DQ7</f>
        <v>0</v>
      </c>
      <c r="DR6" s="52">
        <f>DR7</f>
        <v>0</v>
      </c>
      <c r="DS6" s="52">
        <f t="shared" si="8"/>
        <v>0</v>
      </c>
      <c r="DT6" s="52">
        <f t="shared" si="8"/>
        <v>3.4</v>
      </c>
      <c r="DU6" s="52">
        <f t="shared" si="8"/>
        <v>3.56</v>
      </c>
      <c r="DV6" s="52">
        <f t="shared" si="8"/>
        <v>3.46</v>
      </c>
      <c r="DW6" s="52">
        <f t="shared" si="8"/>
        <v>3.28</v>
      </c>
      <c r="DX6" s="52">
        <f t="shared" si="8"/>
        <v>4.66</v>
      </c>
      <c r="DY6" s="50" t="str">
        <f>IF(DY7="-","【-】","【"&amp;SUBSTITUTE(TEXT(DY7,"#,##0.00"),"-","△")&amp;"】")</f>
        <v>【47.77】</v>
      </c>
      <c r="DZ6" s="52">
        <f t="shared" ref="DZ6:EI6" si="9">DZ7</f>
        <v>0</v>
      </c>
      <c r="EA6" s="52">
        <f>EA7</f>
        <v>0</v>
      </c>
      <c r="EB6" s="52">
        <f>EB7</f>
        <v>0</v>
      </c>
      <c r="EC6" s="52">
        <f>EC7</f>
        <v>0</v>
      </c>
      <c r="ED6" s="52">
        <f t="shared" si="9"/>
        <v>0</v>
      </c>
      <c r="EE6" s="52">
        <f t="shared" si="9"/>
        <v>0.19</v>
      </c>
      <c r="EF6" s="52">
        <f t="shared" si="9"/>
        <v>0.06</v>
      </c>
      <c r="EG6" s="52">
        <f t="shared" si="9"/>
        <v>0.13</v>
      </c>
      <c r="EH6" s="52">
        <f t="shared" si="9"/>
        <v>0.02</v>
      </c>
      <c r="EI6" s="52">
        <f t="shared" si="9"/>
        <v>0.06</v>
      </c>
      <c r="EJ6" s="50" t="str">
        <f>IF(EJ7="-","【-】","【"&amp;SUBSTITUTE(TEXT(EJ7,"#,##0.00"),"-","△")&amp;"】")</f>
        <v>【0.34】</v>
      </c>
    </row>
    <row r="7" spans="1:140" s="53" customFormat="1" x14ac:dyDescent="0.2">
      <c r="A7"/>
      <c r="B7" s="54" t="s">
        <v>88</v>
      </c>
      <c r="C7" s="54" t="s">
        <v>89</v>
      </c>
      <c r="D7" s="54" t="s">
        <v>90</v>
      </c>
      <c r="E7" s="54" t="s">
        <v>91</v>
      </c>
      <c r="F7" s="54" t="s">
        <v>92</v>
      </c>
      <c r="G7" s="54" t="s">
        <v>93</v>
      </c>
      <c r="H7" s="54" t="s">
        <v>94</v>
      </c>
      <c r="I7" s="54" t="s">
        <v>95</v>
      </c>
      <c r="J7" s="54" t="s">
        <v>96</v>
      </c>
      <c r="K7" s="55">
        <v>4000</v>
      </c>
      <c r="L7" s="54" t="s">
        <v>97</v>
      </c>
      <c r="M7" s="55">
        <v>1</v>
      </c>
      <c r="N7" s="55">
        <v>3101</v>
      </c>
      <c r="O7" s="56" t="s">
        <v>98</v>
      </c>
      <c r="P7" s="56">
        <v>83.7</v>
      </c>
      <c r="Q7" s="55">
        <v>6</v>
      </c>
      <c r="R7" s="55">
        <v>3870</v>
      </c>
      <c r="S7" s="54" t="s">
        <v>99</v>
      </c>
      <c r="T7" s="57">
        <v>143.15</v>
      </c>
      <c r="U7" s="57">
        <v>119.62</v>
      </c>
      <c r="V7" s="57">
        <v>152.27000000000001</v>
      </c>
      <c r="W7" s="57">
        <v>145.99</v>
      </c>
      <c r="X7" s="57">
        <v>109.71</v>
      </c>
      <c r="Y7" s="57">
        <v>118.03</v>
      </c>
      <c r="Z7" s="57">
        <v>120</v>
      </c>
      <c r="AA7" s="57">
        <v>113.67</v>
      </c>
      <c r="AB7" s="57">
        <v>110.79</v>
      </c>
      <c r="AC7" s="58">
        <v>108.76</v>
      </c>
      <c r="AD7" s="57">
        <v>119.03</v>
      </c>
      <c r="AE7" s="57">
        <v>0</v>
      </c>
      <c r="AF7" s="57">
        <v>0</v>
      </c>
      <c r="AG7" s="57">
        <v>0</v>
      </c>
      <c r="AH7" s="57">
        <v>0</v>
      </c>
      <c r="AI7" s="57">
        <v>0</v>
      </c>
      <c r="AJ7" s="57">
        <v>101.87</v>
      </c>
      <c r="AK7" s="57">
        <v>115.82</v>
      </c>
      <c r="AL7" s="57">
        <v>118.97</v>
      </c>
      <c r="AM7" s="57">
        <v>121.15</v>
      </c>
      <c r="AN7" s="57">
        <v>125.8</v>
      </c>
      <c r="AO7" s="57">
        <v>25.49</v>
      </c>
      <c r="AP7" s="57">
        <v>2800.61</v>
      </c>
      <c r="AQ7" s="57">
        <v>3042.88</v>
      </c>
      <c r="AR7" s="57">
        <v>3090.74</v>
      </c>
      <c r="AS7" s="57">
        <v>3114.05</v>
      </c>
      <c r="AT7" s="57">
        <v>233.23</v>
      </c>
      <c r="AU7" s="57">
        <v>742.59</v>
      </c>
      <c r="AV7" s="57">
        <v>549.77</v>
      </c>
      <c r="AW7" s="57">
        <v>730.25</v>
      </c>
      <c r="AX7" s="57">
        <v>868.31</v>
      </c>
      <c r="AY7" s="57">
        <v>732.52</v>
      </c>
      <c r="AZ7" s="57">
        <v>420.52</v>
      </c>
      <c r="BA7" s="57">
        <v>13.18</v>
      </c>
      <c r="BB7" s="57">
        <v>14.17</v>
      </c>
      <c r="BC7" s="57">
        <v>7.59</v>
      </c>
      <c r="BD7" s="57">
        <v>5.0199999999999996</v>
      </c>
      <c r="BE7" s="57">
        <v>4.5599999999999996</v>
      </c>
      <c r="BF7" s="57">
        <v>430.97</v>
      </c>
      <c r="BG7" s="57">
        <v>536.28</v>
      </c>
      <c r="BH7" s="57">
        <v>514.66</v>
      </c>
      <c r="BI7" s="57">
        <v>504.81</v>
      </c>
      <c r="BJ7" s="57">
        <v>498.01</v>
      </c>
      <c r="BK7" s="57">
        <v>238.81</v>
      </c>
      <c r="BL7" s="57">
        <v>144.21</v>
      </c>
      <c r="BM7" s="57">
        <v>120.32</v>
      </c>
      <c r="BN7" s="57">
        <v>153.59</v>
      </c>
      <c r="BO7" s="57">
        <v>147.61000000000001</v>
      </c>
      <c r="BP7" s="57">
        <v>109.92</v>
      </c>
      <c r="BQ7" s="57">
        <v>100.16</v>
      </c>
      <c r="BR7" s="57">
        <v>100.54</v>
      </c>
      <c r="BS7" s="57">
        <v>95.99</v>
      </c>
      <c r="BT7" s="57">
        <v>94.91</v>
      </c>
      <c r="BU7" s="57">
        <v>90.22</v>
      </c>
      <c r="BV7" s="57">
        <v>115</v>
      </c>
      <c r="BW7" s="57">
        <v>32.96</v>
      </c>
      <c r="BX7" s="57">
        <v>40.520000000000003</v>
      </c>
      <c r="BY7" s="57">
        <v>31.91</v>
      </c>
      <c r="BZ7" s="57">
        <v>32.56</v>
      </c>
      <c r="CA7" s="57">
        <v>41.69</v>
      </c>
      <c r="CB7" s="57">
        <v>42.5</v>
      </c>
      <c r="CC7" s="57">
        <v>42.19</v>
      </c>
      <c r="CD7" s="57">
        <v>44.55</v>
      </c>
      <c r="CE7" s="57">
        <v>47.36</v>
      </c>
      <c r="CF7" s="57">
        <v>49.94</v>
      </c>
      <c r="CG7" s="57">
        <v>18.600000000000001</v>
      </c>
      <c r="CH7" s="57">
        <v>89</v>
      </c>
      <c r="CI7" s="57">
        <v>58.63</v>
      </c>
      <c r="CJ7" s="57">
        <v>79.099999999999994</v>
      </c>
      <c r="CK7" s="57">
        <v>77.05</v>
      </c>
      <c r="CL7" s="57">
        <v>77.53</v>
      </c>
      <c r="CM7" s="57">
        <v>35.909999999999997</v>
      </c>
      <c r="CN7" s="57">
        <v>35.54</v>
      </c>
      <c r="CO7" s="57">
        <v>35.24</v>
      </c>
      <c r="CP7" s="57">
        <v>35.22</v>
      </c>
      <c r="CQ7" s="57">
        <v>34.92</v>
      </c>
      <c r="CR7" s="57">
        <v>55.21</v>
      </c>
      <c r="CS7" s="57">
        <v>99</v>
      </c>
      <c r="CT7" s="57">
        <v>89.5</v>
      </c>
      <c r="CU7" s="57">
        <v>95.75</v>
      </c>
      <c r="CV7" s="57">
        <v>96.75</v>
      </c>
      <c r="CW7" s="57">
        <v>96.75</v>
      </c>
      <c r="CX7" s="57">
        <v>52.54</v>
      </c>
      <c r="CY7" s="57">
        <v>50.81</v>
      </c>
      <c r="CZ7" s="57">
        <v>50.28</v>
      </c>
      <c r="DA7" s="57">
        <v>51.42</v>
      </c>
      <c r="DB7" s="57">
        <v>50.9</v>
      </c>
      <c r="DC7" s="57">
        <v>77.39</v>
      </c>
      <c r="DD7" s="57">
        <v>57.86</v>
      </c>
      <c r="DE7" s="57">
        <v>60</v>
      </c>
      <c r="DF7" s="57">
        <v>62.13</v>
      </c>
      <c r="DG7" s="57">
        <v>63.65</v>
      </c>
      <c r="DH7" s="57">
        <v>44.76</v>
      </c>
      <c r="DI7" s="57">
        <v>53.92</v>
      </c>
      <c r="DJ7" s="57">
        <v>53.32</v>
      </c>
      <c r="DK7" s="57">
        <v>53.4</v>
      </c>
      <c r="DL7" s="57">
        <v>53.49</v>
      </c>
      <c r="DM7" s="57">
        <v>54.3</v>
      </c>
      <c r="DN7" s="57">
        <v>59.23</v>
      </c>
      <c r="DO7" s="57">
        <v>0</v>
      </c>
      <c r="DP7" s="57">
        <v>0</v>
      </c>
      <c r="DQ7" s="57">
        <v>0</v>
      </c>
      <c r="DR7" s="57">
        <v>0</v>
      </c>
      <c r="DS7" s="57">
        <v>0</v>
      </c>
      <c r="DT7" s="57">
        <v>3.4</v>
      </c>
      <c r="DU7" s="57">
        <v>3.56</v>
      </c>
      <c r="DV7" s="57">
        <v>3.46</v>
      </c>
      <c r="DW7" s="57">
        <v>3.28</v>
      </c>
      <c r="DX7" s="57">
        <v>4.66</v>
      </c>
      <c r="DY7" s="57">
        <v>47.77</v>
      </c>
      <c r="DZ7" s="57">
        <v>0</v>
      </c>
      <c r="EA7" s="57">
        <v>0</v>
      </c>
      <c r="EB7" s="57">
        <v>0</v>
      </c>
      <c r="EC7" s="57">
        <v>0</v>
      </c>
      <c r="ED7" s="57">
        <v>0</v>
      </c>
      <c r="EE7" s="57">
        <v>0.19</v>
      </c>
      <c r="EF7" s="57">
        <v>0.06</v>
      </c>
      <c r="EG7" s="57">
        <v>0.13</v>
      </c>
      <c r="EH7" s="57">
        <v>0.02</v>
      </c>
      <c r="EI7" s="57">
        <v>0.06</v>
      </c>
      <c r="EJ7" s="57">
        <v>0.34</v>
      </c>
    </row>
    <row r="8" spans="1:140" x14ac:dyDescent="0.2">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2">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2">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2">
      <c r="T11" s="64" t="s">
        <v>23</v>
      </c>
      <c r="U11" s="65">
        <f>IF(T6="-",NA(),T6)</f>
        <v>143.15</v>
      </c>
      <c r="V11" s="65">
        <f>IF(U6="-",NA(),U6)</f>
        <v>119.62</v>
      </c>
      <c r="W11" s="65">
        <f>IF(V6="-",NA(),V6)</f>
        <v>152.27000000000001</v>
      </c>
      <c r="X11" s="65">
        <f>IF(W6="-",NA(),W6)</f>
        <v>145.99</v>
      </c>
      <c r="Y11" s="65">
        <f>IF(X6="-",NA(),X6)</f>
        <v>109.71</v>
      </c>
      <c r="AE11" s="64" t="s">
        <v>23</v>
      </c>
      <c r="AF11" s="65">
        <f>IF(AE6="-",NA(),AE6)</f>
        <v>0</v>
      </c>
      <c r="AG11" s="65">
        <f>IF(AF6="-",NA(),AF6)</f>
        <v>0</v>
      </c>
      <c r="AH11" s="65">
        <f>IF(AG6="-",NA(),AG6)</f>
        <v>0</v>
      </c>
      <c r="AI11" s="65">
        <f>IF(AH6="-",NA(),AH6)</f>
        <v>0</v>
      </c>
      <c r="AJ11" s="65">
        <f>IF(AI6="-",NA(),AI6)</f>
        <v>0</v>
      </c>
      <c r="AP11" s="64" t="s">
        <v>23</v>
      </c>
      <c r="AQ11" s="65">
        <f>IF(AP6="-",NA(),AP6)</f>
        <v>2800.61</v>
      </c>
      <c r="AR11" s="65">
        <f>IF(AQ6="-",NA(),AQ6)</f>
        <v>3042.88</v>
      </c>
      <c r="AS11" s="65">
        <f>IF(AR6="-",NA(),AR6)</f>
        <v>3090.74</v>
      </c>
      <c r="AT11" s="65">
        <f>IF(AS6="-",NA(),AS6)</f>
        <v>3114.05</v>
      </c>
      <c r="AU11" s="65">
        <f>IF(AT6="-",NA(),AT6)</f>
        <v>233.23</v>
      </c>
      <c r="BA11" s="64" t="s">
        <v>23</v>
      </c>
      <c r="BB11" s="65">
        <f>IF(BA6="-",NA(),BA6)</f>
        <v>13.18</v>
      </c>
      <c r="BC11" s="65">
        <f>IF(BB6="-",NA(),BB6)</f>
        <v>14.17</v>
      </c>
      <c r="BD11" s="65">
        <f>IF(BC6="-",NA(),BC6)</f>
        <v>7.59</v>
      </c>
      <c r="BE11" s="65">
        <f>IF(BD6="-",NA(),BD6)</f>
        <v>5.0199999999999996</v>
      </c>
      <c r="BF11" s="65">
        <f>IF(BE6="-",NA(),BE6)</f>
        <v>4.5599999999999996</v>
      </c>
      <c r="BL11" s="64" t="s">
        <v>23</v>
      </c>
      <c r="BM11" s="65">
        <f>IF(BL6="-",NA(),BL6)</f>
        <v>144.21</v>
      </c>
      <c r="BN11" s="65">
        <f>IF(BM6="-",NA(),BM6)</f>
        <v>120.32</v>
      </c>
      <c r="BO11" s="65">
        <f>IF(BN6="-",NA(),BN6)</f>
        <v>153.59</v>
      </c>
      <c r="BP11" s="65">
        <f>IF(BO6="-",NA(),BO6)</f>
        <v>147.61000000000001</v>
      </c>
      <c r="BQ11" s="65">
        <f>IF(BP6="-",NA(),BP6)</f>
        <v>109.92</v>
      </c>
      <c r="BW11" s="64" t="s">
        <v>23</v>
      </c>
      <c r="BX11" s="65">
        <f>IF(BW6="-",NA(),BW6)</f>
        <v>32.96</v>
      </c>
      <c r="BY11" s="65">
        <f>IF(BX6="-",NA(),BX6)</f>
        <v>40.520000000000003</v>
      </c>
      <c r="BZ11" s="65">
        <f>IF(BY6="-",NA(),BY6)</f>
        <v>31.91</v>
      </c>
      <c r="CA11" s="65">
        <f>IF(BZ6="-",NA(),BZ6)</f>
        <v>32.56</v>
      </c>
      <c r="CB11" s="65">
        <f>IF(CA6="-",NA(),CA6)</f>
        <v>41.69</v>
      </c>
      <c r="CH11" s="64" t="s">
        <v>23</v>
      </c>
      <c r="CI11" s="65">
        <f>IF(CH6="-",NA(),CH6)</f>
        <v>89</v>
      </c>
      <c r="CJ11" s="65">
        <f>IF(CI6="-",NA(),CI6)</f>
        <v>58.63</v>
      </c>
      <c r="CK11" s="65">
        <f>IF(CJ6="-",NA(),CJ6)</f>
        <v>79.099999999999994</v>
      </c>
      <c r="CL11" s="65">
        <f>IF(CK6="-",NA(),CK6)</f>
        <v>77.05</v>
      </c>
      <c r="CM11" s="65">
        <f>IF(CL6="-",NA(),CL6)</f>
        <v>77.53</v>
      </c>
      <c r="CS11" s="64" t="s">
        <v>23</v>
      </c>
      <c r="CT11" s="65">
        <f>IF(CS6="-",NA(),CS6)</f>
        <v>99</v>
      </c>
      <c r="CU11" s="65">
        <f>IF(CT6="-",NA(),CT6)</f>
        <v>89.5</v>
      </c>
      <c r="CV11" s="65">
        <f>IF(CU6="-",NA(),CU6)</f>
        <v>95.75</v>
      </c>
      <c r="CW11" s="65">
        <f>IF(CV6="-",NA(),CV6)</f>
        <v>96.75</v>
      </c>
      <c r="CX11" s="65">
        <f>IF(CW6="-",NA(),CW6)</f>
        <v>96.75</v>
      </c>
      <c r="DD11" s="64" t="s">
        <v>23</v>
      </c>
      <c r="DE11" s="65">
        <f>IF(DD6="-",NA(),DD6)</f>
        <v>57.86</v>
      </c>
      <c r="DF11" s="65">
        <f>IF(DE6="-",NA(),DE6)</f>
        <v>60</v>
      </c>
      <c r="DG11" s="65">
        <f>IF(DF6="-",NA(),DF6)</f>
        <v>62.13</v>
      </c>
      <c r="DH11" s="65">
        <f>IF(DG6="-",NA(),DG6)</f>
        <v>63.65</v>
      </c>
      <c r="DI11" s="65">
        <f>IF(DH6="-",NA(),DH6)</f>
        <v>44.76</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2">
      <c r="T12" s="64" t="s">
        <v>24</v>
      </c>
      <c r="U12" s="65">
        <f>IF(Y6="-",NA(),Y6)</f>
        <v>118.03</v>
      </c>
      <c r="V12" s="65">
        <f>IF(Z6="-",NA(),Z6)</f>
        <v>120</v>
      </c>
      <c r="W12" s="65">
        <f>IF(AA6="-",NA(),AA6)</f>
        <v>113.67</v>
      </c>
      <c r="X12" s="65">
        <f>IF(AB6="-",NA(),AB6)</f>
        <v>110.79</v>
      </c>
      <c r="Y12" s="65">
        <f>IF(AC6="-",NA(),AC6)</f>
        <v>108.76</v>
      </c>
      <c r="AE12" s="64" t="s">
        <v>24</v>
      </c>
      <c r="AF12" s="65">
        <f>IF(AJ6="-",NA(),AJ6)</f>
        <v>101.87</v>
      </c>
      <c r="AG12" s="65">
        <f t="shared" ref="AG12:AJ12" si="10">IF(AK6="-",NA(),AK6)</f>
        <v>115.82</v>
      </c>
      <c r="AH12" s="65">
        <f t="shared" si="10"/>
        <v>118.97</v>
      </c>
      <c r="AI12" s="65">
        <f t="shared" si="10"/>
        <v>121.15</v>
      </c>
      <c r="AJ12" s="65">
        <f t="shared" si="10"/>
        <v>125.8</v>
      </c>
      <c r="AP12" s="64" t="s">
        <v>24</v>
      </c>
      <c r="AQ12" s="65">
        <f>IF(AU6="-",NA(),AU6)</f>
        <v>742.59</v>
      </c>
      <c r="AR12" s="65">
        <f t="shared" ref="AR12:AU12" si="11">IF(AV6="-",NA(),AV6)</f>
        <v>549.77</v>
      </c>
      <c r="AS12" s="65">
        <f t="shared" si="11"/>
        <v>730.25</v>
      </c>
      <c r="AT12" s="65">
        <f t="shared" si="11"/>
        <v>868.31</v>
      </c>
      <c r="AU12" s="65">
        <f t="shared" si="11"/>
        <v>732.52</v>
      </c>
      <c r="BA12" s="64" t="s">
        <v>24</v>
      </c>
      <c r="BB12" s="65">
        <f>IF(BF6="-",NA(),BF6)</f>
        <v>430.97</v>
      </c>
      <c r="BC12" s="65">
        <f t="shared" ref="BC12:BF12" si="12">IF(BG6="-",NA(),BG6)</f>
        <v>536.28</v>
      </c>
      <c r="BD12" s="65">
        <f t="shared" si="12"/>
        <v>514.66</v>
      </c>
      <c r="BE12" s="65">
        <f t="shared" si="12"/>
        <v>504.81</v>
      </c>
      <c r="BF12" s="65">
        <f t="shared" si="12"/>
        <v>498.01</v>
      </c>
      <c r="BL12" s="64" t="s">
        <v>24</v>
      </c>
      <c r="BM12" s="65">
        <f>IF(BQ6="-",NA(),BQ6)</f>
        <v>100.16</v>
      </c>
      <c r="BN12" s="65">
        <f t="shared" ref="BN12:BQ12" si="13">IF(BR6="-",NA(),BR6)</f>
        <v>100.54</v>
      </c>
      <c r="BO12" s="65">
        <f t="shared" si="13"/>
        <v>95.99</v>
      </c>
      <c r="BP12" s="65">
        <f t="shared" si="13"/>
        <v>94.91</v>
      </c>
      <c r="BQ12" s="65">
        <f t="shared" si="13"/>
        <v>90.22</v>
      </c>
      <c r="BW12" s="64" t="s">
        <v>24</v>
      </c>
      <c r="BX12" s="65">
        <f>IF(CB6="-",NA(),CB6)</f>
        <v>42.5</v>
      </c>
      <c r="BY12" s="65">
        <f t="shared" ref="BY12:CB12" si="14">IF(CC6="-",NA(),CC6)</f>
        <v>42.19</v>
      </c>
      <c r="BZ12" s="65">
        <f t="shared" si="14"/>
        <v>44.55</v>
      </c>
      <c r="CA12" s="65">
        <f t="shared" si="14"/>
        <v>47.36</v>
      </c>
      <c r="CB12" s="65">
        <f t="shared" si="14"/>
        <v>49.94</v>
      </c>
      <c r="CH12" s="64" t="s">
        <v>24</v>
      </c>
      <c r="CI12" s="65">
        <f>IF(CM6="-",NA(),CM6)</f>
        <v>35.909999999999997</v>
      </c>
      <c r="CJ12" s="65">
        <f t="shared" ref="CJ12:CM12" si="15">IF(CN6="-",NA(),CN6)</f>
        <v>35.54</v>
      </c>
      <c r="CK12" s="65">
        <f t="shared" si="15"/>
        <v>35.24</v>
      </c>
      <c r="CL12" s="65">
        <f t="shared" si="15"/>
        <v>35.22</v>
      </c>
      <c r="CM12" s="65">
        <f t="shared" si="15"/>
        <v>34.92</v>
      </c>
      <c r="CS12" s="64" t="s">
        <v>24</v>
      </c>
      <c r="CT12" s="65">
        <f>IF(CX6="-",NA(),CX6)</f>
        <v>52.54</v>
      </c>
      <c r="CU12" s="65">
        <f t="shared" ref="CU12:CX12" si="16">IF(CY6="-",NA(),CY6)</f>
        <v>50.81</v>
      </c>
      <c r="CV12" s="65">
        <f t="shared" si="16"/>
        <v>50.28</v>
      </c>
      <c r="CW12" s="65">
        <f t="shared" si="16"/>
        <v>51.42</v>
      </c>
      <c r="CX12" s="65">
        <f t="shared" si="16"/>
        <v>50.9</v>
      </c>
      <c r="DD12" s="64" t="s">
        <v>24</v>
      </c>
      <c r="DE12" s="65">
        <f>IF(DI6="-",NA(),DI6)</f>
        <v>53.92</v>
      </c>
      <c r="DF12" s="65">
        <f t="shared" ref="DF12:DI12" si="17">IF(DJ6="-",NA(),DJ6)</f>
        <v>53.32</v>
      </c>
      <c r="DG12" s="65">
        <f t="shared" si="17"/>
        <v>53.4</v>
      </c>
      <c r="DH12" s="65">
        <f t="shared" si="17"/>
        <v>53.49</v>
      </c>
      <c r="DI12" s="65">
        <f t="shared" si="17"/>
        <v>54.3</v>
      </c>
      <c r="DO12" s="64" t="s">
        <v>24</v>
      </c>
      <c r="DP12" s="65">
        <f>IF(DT6="-",NA(),DT6)</f>
        <v>3.4</v>
      </c>
      <c r="DQ12" s="65">
        <f t="shared" ref="DQ12:DT12" si="18">IF(DU6="-",NA(),DU6)</f>
        <v>3.56</v>
      </c>
      <c r="DR12" s="65">
        <f t="shared" si="18"/>
        <v>3.46</v>
      </c>
      <c r="DS12" s="65">
        <f t="shared" si="18"/>
        <v>3.28</v>
      </c>
      <c r="DT12" s="65">
        <f t="shared" si="18"/>
        <v>4.66</v>
      </c>
      <c r="DZ12" s="64" t="s">
        <v>24</v>
      </c>
      <c r="EA12" s="65">
        <f>IF(EE6="-",NA(),EE6)</f>
        <v>0.19</v>
      </c>
      <c r="EB12" s="65">
        <f t="shared" ref="EB12:EE12" si="19">IF(EF6="-",NA(),EF6)</f>
        <v>0.06</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宮崎 俊也</cp:lastModifiedBy>
  <cp:lastPrinted>2021-03-17T00:36:12Z</cp:lastPrinted>
  <dcterms:created xsi:type="dcterms:W3CDTF">2020-12-04T03:44:18Z</dcterms:created>
  <dcterms:modified xsi:type="dcterms:W3CDTF">2021-03-17T00:38:16Z</dcterms:modified>
  <cp:category/>
</cp:coreProperties>
</file>