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財政課\＠令和7年度\04財政01財政（記録用フォルダ）\00　係共通　08　公会計\03_成果品\04_HP公表用データ\04_固定資産台帳\"/>
    </mc:Choice>
  </mc:AlternateContent>
  <xr:revisionPtr revIDLastSave="0" documentId="13_ncr:1_{6D6F925D-9FFE-4967-A44D-CBAC35F1A8AE}" xr6:coauthVersionLast="47" xr6:coauthVersionMax="47" xr10:uidLastSave="{00000000-0000-0000-0000-000000000000}"/>
  <bookViews>
    <workbookView xWindow="1920" yWindow="384" windowWidth="19848" windowHeight="11892" xr2:uid="{00000000-000D-0000-FFFF-FFFF00000000}"/>
  </bookViews>
  <sheets>
    <sheet name="各設備簿価の算定" sheetId="11" r:id="rId1"/>
    <sheet name="H29年度決算書" sheetId="12" r:id="rId2"/>
    <sheet name="H28年度決算書" sheetId="7" r:id="rId3"/>
    <sheet name="H27年度決算書" sheetId="6" r:id="rId4"/>
    <sheet name="H27年～R05年度台帳（加工）" sheetId="10" r:id="rId5"/>
    <sheet name="減損" sheetId="9" r:id="rId6"/>
    <sheet name="H26年度決算書" sheetId="5" r:id="rId7"/>
    <sheet name="H26年度台帳（加工）" sheetId="8" r:id="rId8"/>
    <sheet name="H25年度決算書（制度会計適用前）" sheetId="3" r:id="rId9"/>
    <sheet name="H24年度決算書（制度会計適用前）" sheetId="1" r:id="rId10"/>
  </sheets>
  <definedNames>
    <definedName name="AS2DocOpenMode" hidden="1">"AS2DocumentEdit"</definedName>
    <definedName name="_xlnm.Print_Area" localSheetId="7">'H26年度台帳（加工）'!$A$1:$CH$72</definedName>
    <definedName name="_xlnm.Print_Area" localSheetId="4">'H27年～R05年度台帳（加工）'!$A$1:$CN$100</definedName>
    <definedName name="_xlnm.Print_Area" localSheetId="0">各設備簿価の算定!$A$1:$N$66</definedName>
    <definedName name="_xlnm.Print_Area" localSheetId="5">減損!$A$1:$K$54</definedName>
    <definedName name="_xlnm.Print_Titles" localSheetId="7">'H26年度台帳（加工）'!$A:$D</definedName>
    <definedName name="_xlnm.Print_Titles" localSheetId="4">'H27年～R05年度台帳（加工）'!$A:$D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0" l="1"/>
  <c r="K94" i="10"/>
  <c r="K91" i="10"/>
  <c r="K86" i="10"/>
  <c r="AV55" i="10"/>
  <c r="K92" i="10"/>
  <c r="K93" i="10"/>
  <c r="K90" i="10"/>
  <c r="K88" i="10"/>
  <c r="K89" i="10"/>
  <c r="K87" i="10"/>
  <c r="K85" i="10"/>
  <c r="K83" i="10"/>
  <c r="K82" i="10"/>
  <c r="K81" i="10"/>
  <c r="K80" i="10"/>
  <c r="K79" i="10"/>
  <c r="K78" i="10"/>
  <c r="K77" i="10"/>
  <c r="K76" i="10"/>
  <c r="K74" i="10"/>
  <c r="K72" i="10"/>
  <c r="K71" i="10"/>
  <c r="K70" i="10"/>
  <c r="K67" i="10"/>
  <c r="K75" i="10"/>
  <c r="K65" i="10"/>
  <c r="K63" i="10"/>
  <c r="F63" i="10"/>
  <c r="K58" i="10"/>
  <c r="K61" i="10"/>
  <c r="K59"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21" i="10"/>
  <c r="K12" i="10"/>
  <c r="K13" i="10"/>
  <c r="K14" i="10"/>
  <c r="K15" i="10"/>
  <c r="K11" i="10"/>
  <c r="F67" i="10"/>
  <c r="I94" i="10" l="1"/>
  <c r="I93" i="10"/>
  <c r="J94" i="10"/>
  <c r="J93" i="10"/>
  <c r="I92" i="10"/>
  <c r="F92" i="10"/>
  <c r="L92" i="10" s="1"/>
  <c r="F93" i="10"/>
  <c r="L93" i="10" s="1"/>
  <c r="F94" i="10"/>
  <c r="L94" i="10" s="1"/>
  <c r="O55" i="10"/>
  <c r="P55" i="10"/>
  <c r="Q55" i="10"/>
  <c r="R55" i="10"/>
  <c r="S55" i="10"/>
  <c r="T55" i="10"/>
  <c r="U55" i="10"/>
  <c r="V55" i="10"/>
  <c r="W55" i="10"/>
  <c r="X55" i="10"/>
  <c r="Y55" i="10"/>
  <c r="Z55" i="10"/>
  <c r="AA55" i="10"/>
  <c r="AB55" i="10"/>
  <c r="AC55" i="10"/>
  <c r="AD55" i="10"/>
  <c r="AE55" i="10"/>
  <c r="AF55" i="10"/>
  <c r="AG55" i="10"/>
  <c r="AH55" i="10"/>
  <c r="AI55" i="10"/>
  <c r="AJ55" i="10"/>
  <c r="AK55" i="10"/>
  <c r="AL55" i="10"/>
  <c r="AM55" i="10"/>
  <c r="AN55" i="10"/>
  <c r="AO55" i="10"/>
  <c r="AP55" i="10"/>
  <c r="AQ55" i="10"/>
  <c r="AR55" i="10"/>
  <c r="AS55" i="10"/>
  <c r="AT55" i="10"/>
  <c r="AU55" i="10"/>
  <c r="AW55" i="10"/>
  <c r="AX55" i="10"/>
  <c r="AY55" i="10"/>
  <c r="AZ55" i="10"/>
  <c r="BA55" i="10"/>
  <c r="BB55" i="10"/>
  <c r="BC55" i="10"/>
  <c r="BD55" i="10"/>
  <c r="BE55" i="10"/>
  <c r="BF55" i="10"/>
  <c r="BG55" i="10"/>
  <c r="BH55" i="10"/>
  <c r="BI55" i="10"/>
  <c r="BJ55" i="10"/>
  <c r="BK55" i="10"/>
  <c r="BL55" i="10"/>
  <c r="BM55" i="10"/>
  <c r="BN55" i="10"/>
  <c r="BO55" i="10"/>
  <c r="BP55" i="10"/>
  <c r="BQ55" i="10"/>
  <c r="BR55" i="10"/>
  <c r="BS55" i="10"/>
  <c r="BT55" i="10"/>
  <c r="BU55" i="10"/>
  <c r="BV55" i="10"/>
  <c r="BW55" i="10"/>
  <c r="BX55" i="10"/>
  <c r="BY55" i="10"/>
  <c r="BZ55" i="10"/>
  <c r="CA55" i="10"/>
  <c r="CB55" i="10"/>
  <c r="CC55" i="10"/>
  <c r="N55" i="10"/>
  <c r="M55" i="10"/>
  <c r="K57" i="10"/>
  <c r="K84" i="10"/>
  <c r="K73" i="10"/>
  <c r="K66" i="10"/>
  <c r="K62" i="10"/>
  <c r="F60" i="10"/>
  <c r="F59" i="10"/>
  <c r="J92" i="10" l="1"/>
  <c r="I91" i="10"/>
  <c r="F91" i="10"/>
  <c r="J91" i="10" l="1"/>
  <c r="L91" i="10"/>
  <c r="I15" i="10"/>
  <c r="I14" i="10"/>
  <c r="F52" i="10" l="1"/>
  <c r="J52" i="10" s="1"/>
  <c r="I90" i="10" l="1"/>
  <c r="F90" i="10"/>
  <c r="J90" i="10" s="1"/>
  <c r="I89" i="10"/>
  <c r="F89" i="10"/>
  <c r="J89" i="10" s="1"/>
  <c r="L89" i="10" l="1"/>
  <c r="L90" i="10"/>
  <c r="I88" i="10"/>
  <c r="I53" i="10"/>
  <c r="I87" i="10" l="1"/>
  <c r="I86" i="10"/>
  <c r="F87" i="10"/>
  <c r="J87" i="10" s="1"/>
  <c r="F86" i="10"/>
  <c r="J86" i="10" s="1"/>
  <c r="CG19" i="10"/>
  <c r="CH19" i="10"/>
  <c r="CI19" i="10"/>
  <c r="CJ19" i="10"/>
  <c r="CK19" i="10"/>
  <c r="CL19" i="10"/>
  <c r="CM19" i="10"/>
  <c r="CN19" i="10"/>
  <c r="I52" i="10"/>
  <c r="CD9" i="10"/>
  <c r="CE9" i="10"/>
  <c r="CF9" i="10"/>
  <c r="CG9" i="10"/>
  <c r="CH9" i="10"/>
  <c r="CI9" i="10"/>
  <c r="CJ9" i="10"/>
  <c r="CK9" i="10"/>
  <c r="CL9" i="10"/>
  <c r="CM9" i="10"/>
  <c r="CN9" i="10"/>
  <c r="K16" i="10"/>
  <c r="I16" i="10"/>
  <c r="L87" i="10" l="1"/>
  <c r="L86" i="10"/>
  <c r="I85" i="10"/>
  <c r="I51" i="10"/>
  <c r="F53" i="10"/>
  <c r="J53" i="10" s="1"/>
  <c r="F54" i="10"/>
  <c r="K54" i="10"/>
  <c r="K19" i="10" s="1"/>
  <c r="F51" i="10"/>
  <c r="J51" i="10" s="1"/>
  <c r="F50" i="10"/>
  <c r="J50" i="10" s="1"/>
  <c r="I50" i="10"/>
  <c r="L54" i="10" l="1"/>
  <c r="O98" i="12"/>
  <c r="O96" i="12"/>
  <c r="T98" i="12" s="1"/>
  <c r="O91" i="12"/>
  <c r="O86" i="12"/>
  <c r="T92" i="12" s="1"/>
  <c r="T99" i="12" s="1"/>
  <c r="T100" i="12" s="1"/>
  <c r="T103" i="12" s="1"/>
  <c r="X76" i="12"/>
  <c r="AD77" i="12" s="1"/>
  <c r="AD79" i="12" s="1"/>
  <c r="AD63" i="12"/>
  <c r="AD58" i="12"/>
  <c r="AD48" i="12"/>
  <c r="AD36" i="12"/>
  <c r="R30" i="12"/>
  <c r="R28" i="12"/>
  <c r="R26" i="12"/>
  <c r="T17" i="12"/>
  <c r="P17" i="12"/>
  <c r="L17" i="12"/>
  <c r="X16" i="12"/>
  <c r="X15" i="12"/>
  <c r="X14" i="12"/>
  <c r="X13" i="12"/>
  <c r="AF8" i="12"/>
  <c r="AB8" i="12"/>
  <c r="X8" i="12"/>
  <c r="P8" i="12"/>
  <c r="L8" i="12"/>
  <c r="H8" i="12"/>
  <c r="AJ7" i="12"/>
  <c r="T7" i="12"/>
  <c r="AJ6" i="12"/>
  <c r="T6" i="12"/>
  <c r="AJ5" i="12"/>
  <c r="T5" i="12"/>
  <c r="AN5" i="12" s="1"/>
  <c r="T4" i="12"/>
  <c r="AN4" i="12" s="1"/>
  <c r="AN6" i="12" l="1"/>
  <c r="AD65" i="12"/>
  <c r="L53" i="10"/>
  <c r="AN7" i="12"/>
  <c r="AN8" i="12" s="1"/>
  <c r="L51" i="10"/>
  <c r="L50" i="10"/>
  <c r="X31" i="12"/>
  <c r="AD32" i="12" s="1"/>
  <c r="AD38" i="12" s="1"/>
  <c r="X17" i="12"/>
  <c r="AD81" i="12"/>
  <c r="T8" i="12"/>
  <c r="AJ8" i="12"/>
  <c r="M65" i="11"/>
  <c r="M64" i="11"/>
  <c r="M63" i="11"/>
  <c r="M62" i="11"/>
  <c r="M61" i="11"/>
  <c r="M60" i="11"/>
  <c r="M59" i="11"/>
  <c r="M58" i="11"/>
  <c r="M57" i="11"/>
  <c r="M56" i="11"/>
  <c r="M55" i="11"/>
  <c r="M54" i="11"/>
  <c r="M53" i="11"/>
  <c r="M52" i="11"/>
  <c r="M51" i="11"/>
  <c r="M50" i="11"/>
  <c r="M49" i="11"/>
  <c r="M48" i="11"/>
  <c r="M47" i="11"/>
  <c r="M46" i="11"/>
  <c r="M45" i="11"/>
  <c r="M44" i="11"/>
  <c r="M43" i="11"/>
  <c r="I66" i="11"/>
  <c r="K66" i="11"/>
  <c r="J65" i="11"/>
  <c r="J64" i="11"/>
  <c r="J63" i="11"/>
  <c r="J62" i="11"/>
  <c r="J61" i="11"/>
  <c r="J60" i="11"/>
  <c r="J59" i="11"/>
  <c r="J58" i="11"/>
  <c r="J57" i="11"/>
  <c r="J56" i="11"/>
  <c r="J55" i="11"/>
  <c r="J54" i="11"/>
  <c r="J53" i="11"/>
  <c r="J52" i="11"/>
  <c r="J51" i="11"/>
  <c r="J50" i="11"/>
  <c r="J49" i="11"/>
  <c r="J48" i="11"/>
  <c r="J47" i="11"/>
  <c r="J46" i="11"/>
  <c r="J45" i="11"/>
  <c r="J44" i="11"/>
  <c r="J43" i="11"/>
  <c r="G63" i="11"/>
  <c r="G62" i="11"/>
  <c r="G61" i="11"/>
  <c r="G60" i="11"/>
  <c r="G59" i="11"/>
  <c r="G58" i="11"/>
  <c r="G57" i="11"/>
  <c r="G56" i="11"/>
  <c r="G55" i="11"/>
  <c r="G54" i="11"/>
  <c r="G53" i="11"/>
  <c r="G52" i="11"/>
  <c r="G51" i="11"/>
  <c r="G50" i="11"/>
  <c r="G49" i="11"/>
  <c r="G48" i="11"/>
  <c r="G47" i="11"/>
  <c r="G46" i="11"/>
  <c r="G45" i="11"/>
  <c r="G44" i="11"/>
  <c r="G66" i="11" s="1"/>
  <c r="G43" i="11"/>
  <c r="H66" i="11"/>
  <c r="L66" i="11"/>
  <c r="N66" i="11"/>
  <c r="F66"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H39" i="11"/>
  <c r="I39" i="11"/>
  <c r="K39" i="11"/>
  <c r="L39" i="11"/>
  <c r="N39" i="11"/>
  <c r="F39" i="11"/>
  <c r="G11" i="11"/>
  <c r="G12" i="11"/>
  <c r="G13" i="11"/>
  <c r="G14" i="11"/>
  <c r="G15" i="11"/>
  <c r="G16" i="11"/>
  <c r="G17" i="11"/>
  <c r="G19" i="11"/>
  <c r="G20" i="11"/>
  <c r="G21" i="11"/>
  <c r="G23" i="11"/>
  <c r="G25" i="11"/>
  <c r="G26" i="11"/>
  <c r="G27" i="11"/>
  <c r="G29" i="11"/>
  <c r="G30" i="11"/>
  <c r="G31" i="11"/>
  <c r="G32" i="11"/>
  <c r="G33" i="11"/>
  <c r="G34" i="11"/>
  <c r="G35" i="11"/>
  <c r="G36" i="11"/>
  <c r="G37" i="11"/>
  <c r="G10" i="11"/>
  <c r="M7" i="11"/>
  <c r="M6" i="11"/>
  <c r="M5" i="11"/>
  <c r="M4" i="11"/>
  <c r="M3" i="11"/>
  <c r="J7" i="11"/>
  <c r="J6" i="11"/>
  <c r="J5" i="11"/>
  <c r="J4" i="11"/>
  <c r="J3" i="11"/>
  <c r="J8" i="11" s="1"/>
  <c r="F8" i="11"/>
  <c r="H8" i="11"/>
  <c r="I8" i="11"/>
  <c r="K8" i="11"/>
  <c r="L8" i="11"/>
  <c r="N8" i="11"/>
  <c r="G4" i="11"/>
  <c r="G5" i="11"/>
  <c r="G6" i="11"/>
  <c r="G7" i="11"/>
  <c r="G3" i="11"/>
  <c r="AL68" i="8"/>
  <c r="AL67" i="8"/>
  <c r="AL66" i="8"/>
  <c r="AL65" i="8"/>
  <c r="AL64" i="8"/>
  <c r="AL63" i="8"/>
  <c r="AL62" i="8"/>
  <c r="AL60" i="8"/>
  <c r="AL59" i="8"/>
  <c r="AL58" i="8"/>
  <c r="AL57" i="8"/>
  <c r="AL56" i="8"/>
  <c r="AL55" i="8"/>
  <c r="AL53" i="8"/>
  <c r="AL51" i="8"/>
  <c r="AL49" i="8"/>
  <c r="AL48" i="8"/>
  <c r="AL31" i="8"/>
  <c r="AL18" i="8"/>
  <c r="AL19" i="8"/>
  <c r="AL29" i="8"/>
  <c r="AL43" i="8"/>
  <c r="AL42" i="8"/>
  <c r="AL41" i="8"/>
  <c r="AL40" i="8"/>
  <c r="AL39" i="8"/>
  <c r="AL38" i="8"/>
  <c r="AL35" i="8"/>
  <c r="AL33" i="8"/>
  <c r="AL32" i="8"/>
  <c r="AL27" i="8"/>
  <c r="AL26" i="8"/>
  <c r="AL25" i="8"/>
  <c r="AL23" i="8"/>
  <c r="AL22" i="8"/>
  <c r="AL21" i="8"/>
  <c r="AL20" i="8"/>
  <c r="AL17" i="8"/>
  <c r="AL16" i="8"/>
  <c r="AL9" i="8"/>
  <c r="AL10" i="8"/>
  <c r="AL11" i="8"/>
  <c r="AL12" i="8"/>
  <c r="AL8" i="8"/>
  <c r="K8" i="8" s="1"/>
  <c r="F64" i="10"/>
  <c r="F62" i="10"/>
  <c r="F35" i="10"/>
  <c r="F33" i="10"/>
  <c r="F88" i="10"/>
  <c r="J88" i="10" s="1"/>
  <c r="F85" i="10"/>
  <c r="J85" i="10" s="1"/>
  <c r="I84" i="10"/>
  <c r="F84" i="10"/>
  <c r="I83" i="10"/>
  <c r="F83" i="10"/>
  <c r="I82" i="10"/>
  <c r="F82" i="10"/>
  <c r="I81" i="10"/>
  <c r="F81" i="10"/>
  <c r="I80" i="10"/>
  <c r="F80" i="10"/>
  <c r="I79" i="10"/>
  <c r="F79" i="10"/>
  <c r="I78" i="10"/>
  <c r="F78" i="10"/>
  <c r="I77" i="10"/>
  <c r="F77" i="10"/>
  <c r="I76" i="10"/>
  <c r="F76" i="10"/>
  <c r="I75" i="10"/>
  <c r="E75" i="10"/>
  <c r="I74" i="10"/>
  <c r="F74" i="10"/>
  <c r="I73" i="10"/>
  <c r="F73" i="10"/>
  <c r="I72" i="10"/>
  <c r="F72" i="10"/>
  <c r="I71" i="10"/>
  <c r="F71" i="10"/>
  <c r="I70" i="10"/>
  <c r="F70" i="10"/>
  <c r="I67" i="10"/>
  <c r="I66" i="10"/>
  <c r="F66" i="10"/>
  <c r="I65" i="10"/>
  <c r="F65" i="10"/>
  <c r="I64" i="10"/>
  <c r="I63" i="10"/>
  <c r="I62" i="10"/>
  <c r="I61" i="10"/>
  <c r="F61" i="10"/>
  <c r="I58" i="10"/>
  <c r="I57" i="10"/>
  <c r="F57" i="10"/>
  <c r="I49" i="10"/>
  <c r="F49" i="10"/>
  <c r="I48" i="10"/>
  <c r="F48" i="10"/>
  <c r="I47" i="10"/>
  <c r="F47" i="10"/>
  <c r="I46" i="10"/>
  <c r="F46" i="10"/>
  <c r="I45" i="10"/>
  <c r="F45" i="10"/>
  <c r="I44" i="10"/>
  <c r="F44" i="10"/>
  <c r="I43" i="10"/>
  <c r="F43" i="10"/>
  <c r="I42" i="10"/>
  <c r="E42" i="10"/>
  <c r="F42" i="10" s="1"/>
  <c r="I41" i="10"/>
  <c r="E41" i="10"/>
  <c r="F41" i="10" s="1"/>
  <c r="I40" i="10"/>
  <c r="F40" i="10"/>
  <c r="I39" i="10"/>
  <c r="F39" i="10"/>
  <c r="I38" i="10"/>
  <c r="F38" i="10"/>
  <c r="I37" i="10"/>
  <c r="F37" i="10"/>
  <c r="I36" i="10"/>
  <c r="F36" i="10"/>
  <c r="I35" i="10"/>
  <c r="I34" i="10"/>
  <c r="F34" i="10"/>
  <c r="I33" i="10"/>
  <c r="I32" i="10"/>
  <c r="F32" i="10"/>
  <c r="I31" i="10"/>
  <c r="F31" i="10"/>
  <c r="I30" i="10"/>
  <c r="F30" i="10"/>
  <c r="I29" i="10"/>
  <c r="F29" i="10"/>
  <c r="I28" i="10"/>
  <c r="F28" i="10"/>
  <c r="I27" i="10"/>
  <c r="F27" i="10"/>
  <c r="I26" i="10"/>
  <c r="F26" i="10"/>
  <c r="I25" i="10"/>
  <c r="F25" i="10"/>
  <c r="I24" i="10"/>
  <c r="F24" i="10"/>
  <c r="I23" i="10"/>
  <c r="F23" i="10"/>
  <c r="I22" i="10"/>
  <c r="F22" i="10"/>
  <c r="I21" i="10"/>
  <c r="F21" i="10"/>
  <c r="CC19" i="10"/>
  <c r="CB19" i="10"/>
  <c r="CA19" i="10"/>
  <c r="BZ19" i="10"/>
  <c r="BY19" i="10"/>
  <c r="BX19" i="10"/>
  <c r="BW19" i="10"/>
  <c r="BV19" i="10"/>
  <c r="BU19" i="10"/>
  <c r="BT19" i="10"/>
  <c r="BS19" i="10"/>
  <c r="BR19" i="10"/>
  <c r="BQ19" i="10"/>
  <c r="BP19" i="10"/>
  <c r="BO19" i="10"/>
  <c r="BN19" i="10"/>
  <c r="BM19" i="10"/>
  <c r="BL19" i="10"/>
  <c r="BK19" i="10"/>
  <c r="BJ19" i="10"/>
  <c r="BI19" i="10"/>
  <c r="BH19" i="10"/>
  <c r="BG19" i="10"/>
  <c r="BF19" i="10"/>
  <c r="BE19" i="10"/>
  <c r="BD19" i="10"/>
  <c r="BC19" i="10"/>
  <c r="BB19" i="10"/>
  <c r="BA19" i="10"/>
  <c r="AZ19" i="10"/>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M20" i="10" s="1"/>
  <c r="K18" i="10"/>
  <c r="F18" i="10"/>
  <c r="K17" i="10"/>
  <c r="F17" i="10"/>
  <c r="F16" i="10"/>
  <c r="J16" i="10" s="1"/>
  <c r="F15" i="10"/>
  <c r="F14" i="10"/>
  <c r="I13" i="10"/>
  <c r="F13" i="10"/>
  <c r="I12" i="10"/>
  <c r="F12" i="10"/>
  <c r="I11" i="10"/>
  <c r="F11"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T99" i="10" s="1"/>
  <c r="S9" i="10"/>
  <c r="R9" i="10"/>
  <c r="Q9" i="10"/>
  <c r="P9" i="10"/>
  <c r="O9" i="10"/>
  <c r="N9" i="10"/>
  <c r="M9" i="10"/>
  <c r="E9" i="10"/>
  <c r="AD45" i="8"/>
  <c r="I51" i="9"/>
  <c r="E51" i="9"/>
  <c r="G49" i="9"/>
  <c r="F49" i="9"/>
  <c r="C49" i="9"/>
  <c r="B49" i="9"/>
  <c r="H48" i="9"/>
  <c r="D48" i="9"/>
  <c r="J48" i="9" s="1"/>
  <c r="H47" i="9"/>
  <c r="D47" i="9"/>
  <c r="J47" i="9" s="1"/>
  <c r="H46" i="9"/>
  <c r="D46" i="9"/>
  <c r="H45" i="9"/>
  <c r="D45" i="9"/>
  <c r="J45" i="9" s="1"/>
  <c r="H44" i="9"/>
  <c r="D44" i="9"/>
  <c r="J44" i="9" s="1"/>
  <c r="H43" i="9"/>
  <c r="D43" i="9"/>
  <c r="H42" i="9"/>
  <c r="D42" i="9"/>
  <c r="J42" i="9" s="1"/>
  <c r="H41" i="9"/>
  <c r="J41" i="9" s="1"/>
  <c r="D41" i="9"/>
  <c r="H40" i="9"/>
  <c r="D40" i="9"/>
  <c r="H39" i="9"/>
  <c r="D39" i="9"/>
  <c r="J39" i="9" s="1"/>
  <c r="H38" i="9"/>
  <c r="D38" i="9"/>
  <c r="H37" i="9"/>
  <c r="D37" i="9"/>
  <c r="H36" i="9"/>
  <c r="D36" i="9"/>
  <c r="H35" i="9"/>
  <c r="D35" i="9"/>
  <c r="H34" i="9"/>
  <c r="D34" i="9"/>
  <c r="H33" i="9"/>
  <c r="D33" i="9"/>
  <c r="J33" i="9" s="1"/>
  <c r="H32" i="9"/>
  <c r="D32" i="9"/>
  <c r="J32" i="9" s="1"/>
  <c r="H31" i="9"/>
  <c r="D31" i="9"/>
  <c r="J31" i="9" s="1"/>
  <c r="H30" i="9"/>
  <c r="D30" i="9"/>
  <c r="H29" i="9"/>
  <c r="D29" i="9"/>
  <c r="J29" i="9" s="1"/>
  <c r="H28" i="9"/>
  <c r="D28" i="9"/>
  <c r="J28" i="9" s="1"/>
  <c r="H27" i="9"/>
  <c r="D27" i="9"/>
  <c r="J27" i="9" s="1"/>
  <c r="H26" i="9"/>
  <c r="D26" i="9"/>
  <c r="J26" i="9" s="1"/>
  <c r="H25" i="9"/>
  <c r="D25" i="9"/>
  <c r="J25" i="9" s="1"/>
  <c r="H24" i="9"/>
  <c r="D24" i="9"/>
  <c r="J24" i="9" s="1"/>
  <c r="H23" i="9"/>
  <c r="D23" i="9"/>
  <c r="J23" i="9" s="1"/>
  <c r="H22" i="9"/>
  <c r="D22" i="9"/>
  <c r="J22" i="9" s="1"/>
  <c r="H21" i="9"/>
  <c r="D21" i="9"/>
  <c r="J21" i="9" s="1"/>
  <c r="H20" i="9"/>
  <c r="D20" i="9"/>
  <c r="J20" i="9" s="1"/>
  <c r="H19" i="9"/>
  <c r="D19" i="9"/>
  <c r="J19" i="9" s="1"/>
  <c r="H18" i="9"/>
  <c r="D18" i="9"/>
  <c r="J18" i="9" s="1"/>
  <c r="H17" i="9"/>
  <c r="D17" i="9"/>
  <c r="J17" i="9" s="1"/>
  <c r="H16" i="9"/>
  <c r="D16" i="9"/>
  <c r="J16" i="9" s="1"/>
  <c r="H15" i="9"/>
  <c r="D15" i="9"/>
  <c r="J15" i="9" s="1"/>
  <c r="H14" i="9"/>
  <c r="D14" i="9"/>
  <c r="J14" i="9" s="1"/>
  <c r="H13" i="9"/>
  <c r="D13" i="9"/>
  <c r="J13" i="9" s="1"/>
  <c r="H12" i="9"/>
  <c r="D12" i="9"/>
  <c r="J12" i="9" s="1"/>
  <c r="H11" i="9"/>
  <c r="D11" i="9"/>
  <c r="J11" i="9" s="1"/>
  <c r="H10" i="9"/>
  <c r="D10" i="9"/>
  <c r="J10" i="9" s="1"/>
  <c r="H9" i="9"/>
  <c r="I9" i="9" s="1"/>
  <c r="I10" i="9" s="1"/>
  <c r="D9" i="9"/>
  <c r="E9" i="9" s="1"/>
  <c r="E10" i="9" s="1"/>
  <c r="C6" i="9"/>
  <c r="E35" i="10" s="1"/>
  <c r="G5" i="9"/>
  <c r="G6" i="9" s="1"/>
  <c r="F5" i="9"/>
  <c r="F8" i="9" s="1"/>
  <c r="C5" i="9"/>
  <c r="C8" i="9" s="1"/>
  <c r="B5" i="9"/>
  <c r="B6" i="9" s="1"/>
  <c r="H4" i="9"/>
  <c r="D4" i="9"/>
  <c r="L4" i="9" s="1"/>
  <c r="F6" i="9" l="1"/>
  <c r="E62" i="10" s="1"/>
  <c r="J36" i="9"/>
  <c r="J40" i="9"/>
  <c r="J43" i="9"/>
  <c r="E11" i="9"/>
  <c r="E12" i="9" s="1"/>
  <c r="E13" i="9" s="1"/>
  <c r="E14" i="9" s="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G8" i="11"/>
  <c r="I11" i="9"/>
  <c r="I12" i="9" s="1"/>
  <c r="I13" i="9" s="1"/>
  <c r="I14" i="9" s="1"/>
  <c r="I15" i="9" s="1"/>
  <c r="I16" i="9" s="1"/>
  <c r="I17" i="9" s="1"/>
  <c r="I18" i="9" s="1"/>
  <c r="I19" i="9" s="1"/>
  <c r="I20" i="9" s="1"/>
  <c r="I21" i="9" s="1"/>
  <c r="I22" i="9" s="1"/>
  <c r="I23" i="9" s="1"/>
  <c r="I24" i="9" s="1"/>
  <c r="I25" i="9" s="1"/>
  <c r="I26" i="9" s="1"/>
  <c r="I27" i="9" s="1"/>
  <c r="I28" i="9" s="1"/>
  <c r="J37" i="9"/>
  <c r="G39" i="11"/>
  <c r="F75" i="10"/>
  <c r="J75" i="10" s="1"/>
  <c r="D6" i="9"/>
  <c r="M66" i="11"/>
  <c r="J35" i="9"/>
  <c r="M8" i="11"/>
  <c r="H49" i="9"/>
  <c r="E33" i="10"/>
  <c r="E19" i="10" s="1"/>
  <c r="H6" i="9"/>
  <c r="J38" i="9"/>
  <c r="J46" i="9"/>
  <c r="E64" i="10"/>
  <c r="M39" i="11"/>
  <c r="L17" i="10"/>
  <c r="L29" i="10"/>
  <c r="L39" i="10"/>
  <c r="L58" i="10"/>
  <c r="L16" i="10"/>
  <c r="L61" i="10"/>
  <c r="L74" i="10"/>
  <c r="L80" i="10"/>
  <c r="L66" i="10"/>
  <c r="L85" i="10"/>
  <c r="F9" i="10"/>
  <c r="L37" i="10"/>
  <c r="L45" i="10"/>
  <c r="L25" i="10"/>
  <c r="L47" i="10"/>
  <c r="L18" i="10"/>
  <c r="J66" i="11"/>
  <c r="J39" i="11"/>
  <c r="L77" i="10"/>
  <c r="L79" i="10"/>
  <c r="L81" i="10"/>
  <c r="L83" i="10"/>
  <c r="CE35" i="10"/>
  <c r="F19" i="10"/>
  <c r="M10" i="10"/>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AS10" i="10" s="1"/>
  <c r="AT10" i="10" s="1"/>
  <c r="AU10" i="10" s="1"/>
  <c r="AV10" i="10" s="1"/>
  <c r="AW10" i="10" s="1"/>
  <c r="AX10" i="10" s="1"/>
  <c r="AY10" i="10" s="1"/>
  <c r="AZ10" i="10" s="1"/>
  <c r="BA10" i="10" s="1"/>
  <c r="BB10" i="10" s="1"/>
  <c r="BC10" i="10" s="1"/>
  <c r="BD10" i="10" s="1"/>
  <c r="BE10" i="10" s="1"/>
  <c r="BF10" i="10" s="1"/>
  <c r="BG10" i="10" s="1"/>
  <c r="BH10" i="10" s="1"/>
  <c r="BI10" i="10" s="1"/>
  <c r="BJ10" i="10" s="1"/>
  <c r="BK10" i="10" s="1"/>
  <c r="BL10" i="10" s="1"/>
  <c r="BM10" i="10" s="1"/>
  <c r="BN10" i="10" s="1"/>
  <c r="BO10" i="10" s="1"/>
  <c r="BP10" i="10" s="1"/>
  <c r="BQ10" i="10" s="1"/>
  <c r="BR10" i="10" s="1"/>
  <c r="BS10" i="10" s="1"/>
  <c r="BT10" i="10" s="1"/>
  <c r="BU10" i="10" s="1"/>
  <c r="BV10" i="10" s="1"/>
  <c r="BW10" i="10" s="1"/>
  <c r="BX10" i="10" s="1"/>
  <c r="BY10" i="10" s="1"/>
  <c r="BZ10" i="10" s="1"/>
  <c r="CA10" i="10" s="1"/>
  <c r="CB10" i="10" s="1"/>
  <c r="CC10" i="10" s="1"/>
  <c r="CD10" i="10" s="1"/>
  <c r="CE10" i="10" s="1"/>
  <c r="CF10" i="10" s="1"/>
  <c r="CG10" i="10" s="1"/>
  <c r="CH10" i="10" s="1"/>
  <c r="CI10" i="10" s="1"/>
  <c r="CJ10" i="10" s="1"/>
  <c r="CK10" i="10" s="1"/>
  <c r="CL10" i="10" s="1"/>
  <c r="CM10" i="10" s="1"/>
  <c r="CN10" i="10" s="1"/>
  <c r="J12" i="10"/>
  <c r="J14" i="10"/>
  <c r="N20" i="10"/>
  <c r="O20" i="10" s="1"/>
  <c r="P20" i="10" s="1"/>
  <c r="Q20" i="10" s="1"/>
  <c r="R20" i="10" s="1"/>
  <c r="S20" i="10" s="1"/>
  <c r="T20" i="10" s="1"/>
  <c r="U20" i="10" s="1"/>
  <c r="V20" i="10" s="1"/>
  <c r="W20" i="10" s="1"/>
  <c r="X20" i="10" s="1"/>
  <c r="Y20" i="10" s="1"/>
  <c r="Z20" i="10" s="1"/>
  <c r="AA20" i="10" s="1"/>
  <c r="AB20" i="10" s="1"/>
  <c r="AC20" i="10" s="1"/>
  <c r="AD20" i="10" s="1"/>
  <c r="AE20" i="10" s="1"/>
  <c r="AF20" i="10" s="1"/>
  <c r="AG20" i="10" s="1"/>
  <c r="AH20" i="10" s="1"/>
  <c r="AI20" i="10" s="1"/>
  <c r="AJ20" i="10" s="1"/>
  <c r="AK20" i="10" s="1"/>
  <c r="AL20" i="10" s="1"/>
  <c r="AM20" i="10" s="1"/>
  <c r="AN20" i="10" s="1"/>
  <c r="AO20" i="10" s="1"/>
  <c r="AP20" i="10" s="1"/>
  <c r="AQ20" i="10" s="1"/>
  <c r="AR20" i="10" s="1"/>
  <c r="AS20" i="10" s="1"/>
  <c r="AT20" i="10" s="1"/>
  <c r="AU20" i="10" s="1"/>
  <c r="AV20" i="10" s="1"/>
  <c r="AW20" i="10" s="1"/>
  <c r="AX20" i="10" s="1"/>
  <c r="AY20" i="10" s="1"/>
  <c r="AZ20" i="10" s="1"/>
  <c r="BA20" i="10" s="1"/>
  <c r="BB20" i="10" s="1"/>
  <c r="BC20" i="10" s="1"/>
  <c r="BD20" i="10" s="1"/>
  <c r="BE20" i="10" s="1"/>
  <c r="BF20" i="10" s="1"/>
  <c r="BG20" i="10" s="1"/>
  <c r="BH20" i="10" s="1"/>
  <c r="BI20" i="10" s="1"/>
  <c r="BJ20" i="10" s="1"/>
  <c r="BK20" i="10" s="1"/>
  <c r="BL20" i="10" s="1"/>
  <c r="BM20" i="10" s="1"/>
  <c r="BN20" i="10" s="1"/>
  <c r="BO20" i="10" s="1"/>
  <c r="BP20" i="10" s="1"/>
  <c r="BQ20" i="10" s="1"/>
  <c r="BR20" i="10" s="1"/>
  <c r="BS20" i="10" s="1"/>
  <c r="BT20" i="10" s="1"/>
  <c r="BU20" i="10" s="1"/>
  <c r="BV20" i="10" s="1"/>
  <c r="BW20" i="10" s="1"/>
  <c r="BX20" i="10" s="1"/>
  <c r="BY20" i="10" s="1"/>
  <c r="BZ20" i="10" s="1"/>
  <c r="CA20" i="10" s="1"/>
  <c r="CB20" i="10" s="1"/>
  <c r="CC20" i="10" s="1"/>
  <c r="J22" i="10"/>
  <c r="J24" i="10"/>
  <c r="J26" i="10"/>
  <c r="J28" i="10"/>
  <c r="J30" i="10"/>
  <c r="J32" i="10"/>
  <c r="J36" i="10"/>
  <c r="J37" i="10"/>
  <c r="J39" i="10"/>
  <c r="J41" i="10"/>
  <c r="J43" i="10"/>
  <c r="J45" i="10"/>
  <c r="J47" i="10"/>
  <c r="J49" i="10"/>
  <c r="J11" i="10"/>
  <c r="J13" i="10"/>
  <c r="J15" i="10"/>
  <c r="J35" i="10"/>
  <c r="J42" i="10"/>
  <c r="L52" i="10"/>
  <c r="J57" i="10"/>
  <c r="L57" i="10"/>
  <c r="J61" i="10"/>
  <c r="J63" i="10"/>
  <c r="J65" i="10"/>
  <c r="J67" i="10"/>
  <c r="J71" i="10"/>
  <c r="J72" i="10"/>
  <c r="J74" i="10"/>
  <c r="J77" i="10"/>
  <c r="J79" i="10"/>
  <c r="J81" i="10"/>
  <c r="J83" i="10"/>
  <c r="J21" i="10"/>
  <c r="J23" i="10"/>
  <c r="J25" i="10"/>
  <c r="J27" i="10"/>
  <c r="J29" i="10"/>
  <c r="J31" i="10"/>
  <c r="J33" i="10"/>
  <c r="J34" i="10"/>
  <c r="J38" i="10"/>
  <c r="J40" i="10"/>
  <c r="J44" i="10"/>
  <c r="J46" i="10"/>
  <c r="J48" i="10"/>
  <c r="J58" i="10"/>
  <c r="J62" i="10"/>
  <c r="J64" i="10"/>
  <c r="J66" i="10"/>
  <c r="J70" i="10"/>
  <c r="L88" i="10"/>
  <c r="J73" i="10"/>
  <c r="J76" i="10"/>
  <c r="J78" i="10"/>
  <c r="J80" i="10"/>
  <c r="J82" i="10"/>
  <c r="J84" i="10"/>
  <c r="I52" i="9"/>
  <c r="M4" i="9"/>
  <c r="N4" i="9" s="1"/>
  <c r="J4" i="9"/>
  <c r="E52" i="9"/>
  <c r="J6" i="9"/>
  <c r="D5" i="9"/>
  <c r="B8" i="9"/>
  <c r="D8" i="9" s="1"/>
  <c r="G8" i="9"/>
  <c r="H8" i="9" s="1"/>
  <c r="D49" i="9"/>
  <c r="J49" i="9" s="1"/>
  <c r="J30" i="9"/>
  <c r="J34" i="9"/>
  <c r="I53" i="9"/>
  <c r="K51" i="9"/>
  <c r="H5" i="9"/>
  <c r="J9" i="9"/>
  <c r="K9" i="9" s="1"/>
  <c r="K10" i="9" s="1"/>
  <c r="K11" i="9" s="1"/>
  <c r="K12" i="9" s="1"/>
  <c r="K13" i="9" s="1"/>
  <c r="K14" i="9" s="1"/>
  <c r="K15" i="9" s="1"/>
  <c r="K16" i="9" s="1"/>
  <c r="K17" i="9" s="1"/>
  <c r="K18" i="9" s="1"/>
  <c r="K19" i="9" s="1"/>
  <c r="K20" i="9" s="1"/>
  <c r="K21" i="9" s="1"/>
  <c r="K22" i="9" s="1"/>
  <c r="K23" i="9" s="1"/>
  <c r="K24" i="9" s="1"/>
  <c r="K25" i="9" s="1"/>
  <c r="K26" i="9" s="1"/>
  <c r="K27" i="9" s="1"/>
  <c r="K28" i="9" s="1"/>
  <c r="K29" i="9" s="1"/>
  <c r="CD14" i="8"/>
  <c r="CC14" i="8"/>
  <c r="CB14" i="8"/>
  <c r="CA14" i="8"/>
  <c r="BZ14" i="8"/>
  <c r="BY14" i="8"/>
  <c r="BX14" i="8"/>
  <c r="BW14" i="8"/>
  <c r="BV14" i="8"/>
  <c r="BU14" i="8"/>
  <c r="BT14" i="8"/>
  <c r="BS14" i="8"/>
  <c r="BR14" i="8"/>
  <c r="BQ14" i="8"/>
  <c r="BP14" i="8"/>
  <c r="BO14" i="8"/>
  <c r="BN14" i="8"/>
  <c r="BM14" i="8"/>
  <c r="BL14" i="8"/>
  <c r="BK14" i="8"/>
  <c r="BJ14" i="8"/>
  <c r="BI14" i="8"/>
  <c r="BH14" i="8"/>
  <c r="BG14" i="8"/>
  <c r="BF14" i="8"/>
  <c r="BE14" i="8"/>
  <c r="BD14" i="8"/>
  <c r="BC14" i="8"/>
  <c r="BB14" i="8"/>
  <c r="BA14" i="8"/>
  <c r="AZ14" i="8"/>
  <c r="AY14" i="8"/>
  <c r="AX14" i="8"/>
  <c r="AW14" i="8"/>
  <c r="AV14" i="8"/>
  <c r="AU14" i="8"/>
  <c r="AT14" i="8"/>
  <c r="AS14" i="8"/>
  <c r="AR14" i="8"/>
  <c r="AQ14" i="8"/>
  <c r="AP14" i="8"/>
  <c r="AO14" i="8"/>
  <c r="AN14" i="8"/>
  <c r="AM14" i="8"/>
  <c r="CD45" i="8"/>
  <c r="CC45" i="8"/>
  <c r="CB45" i="8"/>
  <c r="CA45" i="8"/>
  <c r="BZ45" i="8"/>
  <c r="BY45" i="8"/>
  <c r="BX45" i="8"/>
  <c r="BW45" i="8"/>
  <c r="BV45" i="8"/>
  <c r="BU45" i="8"/>
  <c r="BT45" i="8"/>
  <c r="BS45" i="8"/>
  <c r="BR45" i="8"/>
  <c r="BQ45" i="8"/>
  <c r="BP45" i="8"/>
  <c r="BO45" i="8"/>
  <c r="BN45" i="8"/>
  <c r="BM45" i="8"/>
  <c r="BL45" i="8"/>
  <c r="BK45" i="8"/>
  <c r="BJ45" i="8"/>
  <c r="BI45" i="8"/>
  <c r="BH45" i="8"/>
  <c r="BG45" i="8"/>
  <c r="BF45" i="8"/>
  <c r="BE45" i="8"/>
  <c r="BD45" i="8"/>
  <c r="BC45" i="8"/>
  <c r="BB45" i="8"/>
  <c r="BA45" i="8"/>
  <c r="AZ45" i="8"/>
  <c r="AY45" i="8"/>
  <c r="AX45" i="8"/>
  <c r="AW45" i="8"/>
  <c r="AV45" i="8"/>
  <c r="AU45" i="8"/>
  <c r="AT45" i="8"/>
  <c r="AS45" i="8"/>
  <c r="AR45" i="8"/>
  <c r="AQ45" i="8"/>
  <c r="AP45" i="8"/>
  <c r="AO45" i="8"/>
  <c r="AN45" i="8"/>
  <c r="AM45" i="8"/>
  <c r="AK45" i="8"/>
  <c r="AJ45" i="8"/>
  <c r="AI45" i="8"/>
  <c r="AH45" i="8"/>
  <c r="AG45" i="8"/>
  <c r="AF45" i="8"/>
  <c r="AE45" i="8"/>
  <c r="AC45" i="8"/>
  <c r="AB45" i="8"/>
  <c r="AA45" i="8"/>
  <c r="Z45" i="8"/>
  <c r="Y45" i="8"/>
  <c r="X45" i="8"/>
  <c r="W45" i="8"/>
  <c r="V45" i="8"/>
  <c r="U45" i="8"/>
  <c r="T45" i="8"/>
  <c r="S45" i="8"/>
  <c r="R45" i="8"/>
  <c r="Q45" i="8"/>
  <c r="P45" i="8"/>
  <c r="O45" i="8"/>
  <c r="N45" i="8"/>
  <c r="M45" i="8"/>
  <c r="M46" i="8" s="1"/>
  <c r="AK14" i="8"/>
  <c r="AJ14" i="8"/>
  <c r="AI14" i="8"/>
  <c r="AH14" i="8"/>
  <c r="AG14" i="8"/>
  <c r="AF14" i="8"/>
  <c r="AE14" i="8"/>
  <c r="AD14" i="8"/>
  <c r="AC14" i="8"/>
  <c r="AB14" i="8"/>
  <c r="AA14" i="8"/>
  <c r="Z14" i="8"/>
  <c r="Y14" i="8"/>
  <c r="X14" i="8"/>
  <c r="W14" i="8"/>
  <c r="V14" i="8"/>
  <c r="U14" i="8"/>
  <c r="T14" i="8"/>
  <c r="S14" i="8"/>
  <c r="R14" i="8"/>
  <c r="Q14" i="8"/>
  <c r="P14" i="8"/>
  <c r="O14" i="8"/>
  <c r="N14" i="8"/>
  <c r="M14" i="8"/>
  <c r="CH69" i="8"/>
  <c r="CF69" i="8"/>
  <c r="CE69" i="8"/>
  <c r="K69" i="8"/>
  <c r="F69" i="8"/>
  <c r="L69" i="8" s="1"/>
  <c r="CF68" i="8"/>
  <c r="CE68" i="8"/>
  <c r="K68" i="8"/>
  <c r="I68" i="8"/>
  <c r="F68" i="8"/>
  <c r="L68" i="8" s="1"/>
  <c r="CF67" i="8"/>
  <c r="CE67" i="8"/>
  <c r="K67" i="8"/>
  <c r="I67" i="8"/>
  <c r="F67" i="8"/>
  <c r="CF66" i="8"/>
  <c r="CE66" i="8"/>
  <c r="K66" i="8"/>
  <c r="I66" i="8"/>
  <c r="F66" i="8"/>
  <c r="CF65" i="8"/>
  <c r="CE65" i="8"/>
  <c r="K65" i="8"/>
  <c r="I65" i="8"/>
  <c r="F65" i="8"/>
  <c r="L65" i="8" s="1"/>
  <c r="CF64" i="8"/>
  <c r="CE64" i="8"/>
  <c r="K64" i="8"/>
  <c r="I64" i="8"/>
  <c r="F64" i="8"/>
  <c r="CF63" i="8"/>
  <c r="CE63" i="8"/>
  <c r="K63" i="8"/>
  <c r="I63" i="8"/>
  <c r="F63" i="8"/>
  <c r="CF62" i="8"/>
  <c r="CE62" i="8"/>
  <c r="K62" i="8"/>
  <c r="I62" i="8"/>
  <c r="F62" i="8"/>
  <c r="CE61" i="8"/>
  <c r="I61" i="8"/>
  <c r="E61" i="8"/>
  <c r="AL61" i="8" s="1"/>
  <c r="K61" i="8" s="1"/>
  <c r="CF60" i="8"/>
  <c r="CE60" i="8"/>
  <c r="K60" i="8"/>
  <c r="I60" i="8"/>
  <c r="F60" i="8"/>
  <c r="CF59" i="8"/>
  <c r="CE59" i="8"/>
  <c r="CG59" i="8" s="1"/>
  <c r="CH59" i="8" s="1"/>
  <c r="K59" i="8"/>
  <c r="I59" i="8"/>
  <c r="F59" i="8"/>
  <c r="CF58" i="8"/>
  <c r="CE58" i="8"/>
  <c r="K58" i="8"/>
  <c r="I58" i="8"/>
  <c r="F58" i="8"/>
  <c r="CF57" i="8"/>
  <c r="CE57" i="8"/>
  <c r="K57" i="8"/>
  <c r="I57" i="8"/>
  <c r="F57" i="8"/>
  <c r="CF56" i="8"/>
  <c r="CE56" i="8"/>
  <c r="K56" i="8"/>
  <c r="I56" i="8"/>
  <c r="F56" i="8"/>
  <c r="L56" i="8" s="1"/>
  <c r="CF55" i="8"/>
  <c r="CE55" i="8"/>
  <c r="K55" i="8"/>
  <c r="I55" i="8"/>
  <c r="F55" i="8"/>
  <c r="CF54" i="8"/>
  <c r="CE54" i="8"/>
  <c r="K54" i="8"/>
  <c r="I54" i="8"/>
  <c r="F54" i="8"/>
  <c r="CF53" i="8"/>
  <c r="CE53" i="8"/>
  <c r="K53" i="8"/>
  <c r="I53" i="8"/>
  <c r="F53" i="8"/>
  <c r="L53" i="8" s="1"/>
  <c r="CF52" i="8"/>
  <c r="CE52" i="8"/>
  <c r="K52" i="8"/>
  <c r="I52" i="8"/>
  <c r="F52" i="8"/>
  <c r="CF51" i="8"/>
  <c r="CE51" i="8"/>
  <c r="CG51" i="8" s="1"/>
  <c r="CH51" i="8" s="1"/>
  <c r="K51" i="8"/>
  <c r="I51" i="8"/>
  <c r="F51" i="8"/>
  <c r="CF50" i="8"/>
  <c r="CE50" i="8"/>
  <c r="K50" i="8"/>
  <c r="I50" i="8"/>
  <c r="F50" i="8"/>
  <c r="CF49" i="8"/>
  <c r="CE49" i="8"/>
  <c r="K49" i="8"/>
  <c r="I49" i="8"/>
  <c r="F49" i="8"/>
  <c r="CF48" i="8"/>
  <c r="CE48" i="8"/>
  <c r="K48" i="8"/>
  <c r="I48" i="8"/>
  <c r="F48" i="8"/>
  <c r="L48" i="8" s="1"/>
  <c r="CF47" i="8"/>
  <c r="CE47" i="8"/>
  <c r="K47" i="8"/>
  <c r="I47" i="8"/>
  <c r="F47" i="8"/>
  <c r="CF44" i="8"/>
  <c r="CE44" i="8"/>
  <c r="K44" i="8"/>
  <c r="F44" i="8"/>
  <c r="CF43" i="8"/>
  <c r="CE43" i="8"/>
  <c r="K43" i="8"/>
  <c r="I43" i="8"/>
  <c r="F43" i="8"/>
  <c r="CF42" i="8"/>
  <c r="CE42" i="8"/>
  <c r="K42" i="8"/>
  <c r="I42" i="8"/>
  <c r="F42" i="8"/>
  <c r="CF41" i="8"/>
  <c r="CE41" i="8"/>
  <c r="K41" i="8"/>
  <c r="I41" i="8"/>
  <c r="F41" i="8"/>
  <c r="L41" i="8" s="1"/>
  <c r="CF40" i="8"/>
  <c r="CE40" i="8"/>
  <c r="K40" i="8"/>
  <c r="I40" i="8"/>
  <c r="F40" i="8"/>
  <c r="CF39" i="8"/>
  <c r="CE39" i="8"/>
  <c r="K39" i="8"/>
  <c r="I39" i="8"/>
  <c r="F39" i="8"/>
  <c r="CF38" i="8"/>
  <c r="CE38" i="8"/>
  <c r="K38" i="8"/>
  <c r="I38" i="8"/>
  <c r="F38" i="8"/>
  <c r="L38" i="8" s="1"/>
  <c r="CF37" i="8"/>
  <c r="CE37" i="8"/>
  <c r="I37" i="8"/>
  <c r="E37" i="8"/>
  <c r="AL37" i="8" s="1"/>
  <c r="K37" i="8" s="1"/>
  <c r="CE36" i="8"/>
  <c r="I36" i="8"/>
  <c r="E36" i="8"/>
  <c r="AL36" i="8" s="1"/>
  <c r="K36" i="8" s="1"/>
  <c r="CF35" i="8"/>
  <c r="CE35" i="8"/>
  <c r="K35" i="8"/>
  <c r="I35" i="8"/>
  <c r="F35" i="8"/>
  <c r="L35" i="8" s="1"/>
  <c r="CF34" i="8"/>
  <c r="CE34" i="8"/>
  <c r="K34" i="8"/>
  <c r="I34" i="8"/>
  <c r="F34" i="8"/>
  <c r="CF33" i="8"/>
  <c r="CE33" i="8"/>
  <c r="K33" i="8"/>
  <c r="I33" i="8"/>
  <c r="F33" i="8"/>
  <c r="CF32" i="8"/>
  <c r="CE32" i="8"/>
  <c r="K32" i="8"/>
  <c r="I32" i="8"/>
  <c r="F32" i="8"/>
  <c r="CF31" i="8"/>
  <c r="CE31" i="8"/>
  <c r="K31" i="8"/>
  <c r="I31" i="8"/>
  <c r="F31" i="8"/>
  <c r="L31" i="8" s="1"/>
  <c r="CF30" i="8"/>
  <c r="CE30" i="8"/>
  <c r="K30" i="8"/>
  <c r="I30" i="8"/>
  <c r="F30" i="8"/>
  <c r="CF29" i="8"/>
  <c r="CE29" i="8"/>
  <c r="K29" i="8"/>
  <c r="I29" i="8"/>
  <c r="F29" i="8"/>
  <c r="CF28" i="8"/>
  <c r="CE28" i="8"/>
  <c r="K28" i="8"/>
  <c r="I28" i="8"/>
  <c r="F28" i="8"/>
  <c r="L28" i="8" s="1"/>
  <c r="CF27" i="8"/>
  <c r="CE27" i="8"/>
  <c r="K27" i="8"/>
  <c r="I27" i="8"/>
  <c r="F27" i="8"/>
  <c r="L27" i="8" s="1"/>
  <c r="CF26" i="8"/>
  <c r="CE26" i="8"/>
  <c r="K26" i="8"/>
  <c r="I26" i="8"/>
  <c r="F26" i="8"/>
  <c r="CF25" i="8"/>
  <c r="CE25" i="8"/>
  <c r="K25" i="8"/>
  <c r="I25" i="8"/>
  <c r="F25" i="8"/>
  <c r="CF24" i="8"/>
  <c r="CE24" i="8"/>
  <c r="K24" i="8"/>
  <c r="I24" i="8"/>
  <c r="F24" i="8"/>
  <c r="CF23" i="8"/>
  <c r="CE23" i="8"/>
  <c r="K23" i="8"/>
  <c r="I23" i="8"/>
  <c r="F23" i="8"/>
  <c r="L23" i="8" s="1"/>
  <c r="CF22" i="8"/>
  <c r="CE22" i="8"/>
  <c r="K22" i="8"/>
  <c r="I22" i="8"/>
  <c r="F22" i="8"/>
  <c r="CF21" i="8"/>
  <c r="CE21" i="8"/>
  <c r="K21" i="8"/>
  <c r="I21" i="8"/>
  <c r="F21" i="8"/>
  <c r="CF20" i="8"/>
  <c r="CE20" i="8"/>
  <c r="K20" i="8"/>
  <c r="I20" i="8"/>
  <c r="F20" i="8"/>
  <c r="L20" i="8" s="1"/>
  <c r="CF19" i="8"/>
  <c r="CE19" i="8"/>
  <c r="K19" i="8"/>
  <c r="I19" i="8"/>
  <c r="F19" i="8"/>
  <c r="L19" i="8" s="1"/>
  <c r="CF18" i="8"/>
  <c r="CE18" i="8"/>
  <c r="K18" i="8"/>
  <c r="I18" i="8"/>
  <c r="F18" i="8"/>
  <c r="CF17" i="8"/>
  <c r="CE17" i="8"/>
  <c r="K17" i="8"/>
  <c r="I17" i="8"/>
  <c r="F17" i="8"/>
  <c r="CF16" i="8"/>
  <c r="CE16" i="8"/>
  <c r="K16" i="8"/>
  <c r="I16" i="8"/>
  <c r="F16" i="8"/>
  <c r="M15" i="8"/>
  <c r="CF13" i="8"/>
  <c r="CE13" i="8"/>
  <c r="K13" i="8"/>
  <c r="F13" i="8"/>
  <c r="CF12" i="8"/>
  <c r="CE12" i="8"/>
  <c r="K12" i="8"/>
  <c r="I12" i="8"/>
  <c r="F12" i="8"/>
  <c r="CF11" i="8"/>
  <c r="CE11" i="8"/>
  <c r="CG11" i="8" s="1"/>
  <c r="CH11" i="8" s="1"/>
  <c r="K11" i="8"/>
  <c r="K6" i="8" s="1"/>
  <c r="I11" i="8"/>
  <c r="F11" i="8"/>
  <c r="CF10" i="8"/>
  <c r="CE10" i="8"/>
  <c r="K10" i="8"/>
  <c r="I10" i="8"/>
  <c r="F10" i="8"/>
  <c r="L10" i="8" s="1"/>
  <c r="CF9" i="8"/>
  <c r="CE9" i="8"/>
  <c r="K9" i="8"/>
  <c r="I9" i="8"/>
  <c r="F9" i="8"/>
  <c r="L9" i="8" s="1"/>
  <c r="CF8" i="8"/>
  <c r="CE8" i="8"/>
  <c r="I8" i="8"/>
  <c r="F8" i="8"/>
  <c r="CD6" i="8"/>
  <c r="CC6" i="8"/>
  <c r="CB6" i="8"/>
  <c r="CB71" i="8" s="1"/>
  <c r="CA6" i="8"/>
  <c r="BZ6" i="8"/>
  <c r="BY6" i="8"/>
  <c r="BX6" i="8"/>
  <c r="BX71" i="8" s="1"/>
  <c r="BW6" i="8"/>
  <c r="BV6" i="8"/>
  <c r="BU6" i="8"/>
  <c r="BT6" i="8"/>
  <c r="BT71" i="8" s="1"/>
  <c r="BS6" i="8"/>
  <c r="BR6" i="8"/>
  <c r="BQ6" i="8"/>
  <c r="BP6" i="8"/>
  <c r="BP71" i="8" s="1"/>
  <c r="BO6" i="8"/>
  <c r="BN6" i="8"/>
  <c r="BM6" i="8"/>
  <c r="BL6" i="8"/>
  <c r="BL71" i="8" s="1"/>
  <c r="BK6" i="8"/>
  <c r="BJ6" i="8"/>
  <c r="BI6" i="8"/>
  <c r="BH6" i="8"/>
  <c r="BH71" i="8" s="1"/>
  <c r="BG6" i="8"/>
  <c r="BF6" i="8"/>
  <c r="BE6" i="8"/>
  <c r="BD6" i="8"/>
  <c r="BD71" i="8" s="1"/>
  <c r="BC6" i="8"/>
  <c r="BB6" i="8"/>
  <c r="BA6" i="8"/>
  <c r="AZ6" i="8"/>
  <c r="AZ71" i="8" s="1"/>
  <c r="AY6" i="8"/>
  <c r="AX6" i="8"/>
  <c r="AW6" i="8"/>
  <c r="AV6" i="8"/>
  <c r="AV71" i="8" s="1"/>
  <c r="AU6" i="8"/>
  <c r="AT6" i="8"/>
  <c r="AS6" i="8"/>
  <c r="AR6" i="8"/>
  <c r="AR71" i="8" s="1"/>
  <c r="AQ6" i="8"/>
  <c r="AP6" i="8"/>
  <c r="AO6" i="8"/>
  <c r="AN6" i="8"/>
  <c r="AN71" i="8" s="1"/>
  <c r="AM6" i="8"/>
  <c r="AK6" i="8"/>
  <c r="AK71" i="8" s="1"/>
  <c r="AJ6" i="8"/>
  <c r="AI6" i="8"/>
  <c r="AI71" i="8" s="1"/>
  <c r="AH6" i="8"/>
  <c r="AG6" i="8"/>
  <c r="AF6" i="8"/>
  <c r="AE6" i="8"/>
  <c r="AE71" i="8" s="1"/>
  <c r="AD6" i="8"/>
  <c r="AC6" i="8"/>
  <c r="AB6" i="8"/>
  <c r="AA6" i="8"/>
  <c r="Z6" i="8"/>
  <c r="Y6" i="8"/>
  <c r="X6" i="8"/>
  <c r="W6" i="8"/>
  <c r="V6" i="8"/>
  <c r="U6" i="8"/>
  <c r="T6" i="8"/>
  <c r="S6" i="8"/>
  <c r="R6" i="8"/>
  <c r="Q6" i="8"/>
  <c r="P6" i="8"/>
  <c r="O6" i="8"/>
  <c r="N6" i="8"/>
  <c r="M6" i="8"/>
  <c r="E6" i="8"/>
  <c r="O98" i="7"/>
  <c r="O96" i="7"/>
  <c r="O91" i="7"/>
  <c r="O86" i="7"/>
  <c r="X76" i="7"/>
  <c r="AD77" i="7" s="1"/>
  <c r="AD79" i="7" s="1"/>
  <c r="AD63" i="7"/>
  <c r="AD58" i="7"/>
  <c r="AD48" i="7"/>
  <c r="AD65" i="7" s="1"/>
  <c r="AD81" i="7" s="1"/>
  <c r="AD36" i="7"/>
  <c r="R30" i="7"/>
  <c r="R28" i="7"/>
  <c r="R26" i="7"/>
  <c r="T17" i="7"/>
  <c r="P17" i="7"/>
  <c r="L17" i="7"/>
  <c r="X16" i="7"/>
  <c r="X15" i="7"/>
  <c r="X14" i="7"/>
  <c r="X13" i="7"/>
  <c r="AF8" i="7"/>
  <c r="AB8" i="7"/>
  <c r="X8" i="7"/>
  <c r="P8" i="7"/>
  <c r="L8" i="7"/>
  <c r="H8" i="7"/>
  <c r="AJ7" i="7"/>
  <c r="T7" i="7"/>
  <c r="AN7" i="7" s="1"/>
  <c r="AJ6" i="7"/>
  <c r="T6" i="7"/>
  <c r="AJ5" i="7"/>
  <c r="T5" i="7"/>
  <c r="T4" i="7"/>
  <c r="T8" i="7" s="1"/>
  <c r="O106" i="6"/>
  <c r="O104" i="6"/>
  <c r="T106" i="6" s="1"/>
  <c r="O101" i="6"/>
  <c r="O99" i="6"/>
  <c r="O94" i="6"/>
  <c r="O89" i="6"/>
  <c r="X79" i="6"/>
  <c r="AD80" i="6" s="1"/>
  <c r="AD82" i="6" s="1"/>
  <c r="AD66" i="6"/>
  <c r="AD61" i="6"/>
  <c r="AD51" i="6"/>
  <c r="AD39" i="6"/>
  <c r="R32" i="6"/>
  <c r="R30" i="6"/>
  <c r="R28" i="6"/>
  <c r="T19" i="6"/>
  <c r="P19" i="6"/>
  <c r="L19" i="6"/>
  <c r="X18" i="6"/>
  <c r="X17" i="6"/>
  <c r="X16" i="6"/>
  <c r="X15" i="6"/>
  <c r="X14" i="6"/>
  <c r="AF9" i="6"/>
  <c r="AB9" i="6"/>
  <c r="X9" i="6"/>
  <c r="P9" i="6"/>
  <c r="L9" i="6"/>
  <c r="H9" i="6"/>
  <c r="AJ8" i="6"/>
  <c r="T8" i="6"/>
  <c r="AJ7" i="6"/>
  <c r="T7" i="6"/>
  <c r="AN7" i="6" s="1"/>
  <c r="AJ6" i="6"/>
  <c r="T6" i="6"/>
  <c r="AJ5" i="6"/>
  <c r="T5" i="6"/>
  <c r="AN5" i="6" s="1"/>
  <c r="T4" i="6"/>
  <c r="O116" i="5"/>
  <c r="O113" i="5"/>
  <c r="T116" i="5" s="1"/>
  <c r="O107" i="5"/>
  <c r="T109" i="5" s="1"/>
  <c r="O102" i="5"/>
  <c r="T103" i="5" s="1"/>
  <c r="X86" i="5"/>
  <c r="AD87" i="5" s="1"/>
  <c r="AD89" i="5" s="1"/>
  <c r="AD72" i="5"/>
  <c r="AD67" i="5"/>
  <c r="AD57" i="5"/>
  <c r="AD45" i="5"/>
  <c r="R39" i="5"/>
  <c r="R37" i="5"/>
  <c r="R35" i="5"/>
  <c r="R25" i="5"/>
  <c r="N25" i="5"/>
  <c r="J25" i="5"/>
  <c r="V24" i="5"/>
  <c r="V23" i="5"/>
  <c r="V22" i="5"/>
  <c r="V21" i="5"/>
  <c r="V20" i="5"/>
  <c r="V19" i="5"/>
  <c r="AD8" i="5"/>
  <c r="Z8" i="5"/>
  <c r="V8" i="5"/>
  <c r="N8" i="5"/>
  <c r="J8" i="5"/>
  <c r="F8" i="5"/>
  <c r="AH7" i="5"/>
  <c r="R7" i="5"/>
  <c r="AL7" i="5" s="1"/>
  <c r="AH6" i="5"/>
  <c r="R6" i="5"/>
  <c r="AH5" i="5"/>
  <c r="R5" i="5"/>
  <c r="R4" i="5"/>
  <c r="AL4" i="5" s="1"/>
  <c r="AP107" i="3"/>
  <c r="AP102" i="3"/>
  <c r="AV71" i="3"/>
  <c r="AP97" i="3"/>
  <c r="AY98" i="3" s="1"/>
  <c r="AH61" i="3"/>
  <c r="AY88" i="3"/>
  <c r="AH58" i="3"/>
  <c r="AH55" i="3"/>
  <c r="AL64" i="3" s="1"/>
  <c r="AV65" i="3" s="1"/>
  <c r="AV73" i="3" s="1"/>
  <c r="AY83" i="3"/>
  <c r="BF44" i="3"/>
  <c r="AK44" i="3"/>
  <c r="AA44" i="3"/>
  <c r="AW42" i="3"/>
  <c r="AW40" i="3"/>
  <c r="AW38" i="3"/>
  <c r="AW36" i="3"/>
  <c r="AW34" i="3"/>
  <c r="AW32" i="3"/>
  <c r="AW30" i="3"/>
  <c r="AW28" i="3"/>
  <c r="AW26" i="3"/>
  <c r="CB17" i="3"/>
  <c r="BQ17" i="3"/>
  <c r="BF17" i="3"/>
  <c r="AK17" i="3"/>
  <c r="AA17" i="3"/>
  <c r="P17" i="3"/>
  <c r="AV15" i="3"/>
  <c r="CM15" i="3" s="1"/>
  <c r="AV13" i="3"/>
  <c r="CM13" i="3" s="1"/>
  <c r="AV11" i="3"/>
  <c r="CM11" i="3" s="1"/>
  <c r="AV9" i="3"/>
  <c r="CM9" i="3" s="1"/>
  <c r="AV7" i="3"/>
  <c r="F55" i="10" l="1"/>
  <c r="L63" i="10"/>
  <c r="CE33" i="10"/>
  <c r="AL5" i="5"/>
  <c r="T95" i="6"/>
  <c r="AN5" i="7"/>
  <c r="AT71" i="8"/>
  <c r="BB71" i="8"/>
  <c r="BJ71" i="8"/>
  <c r="BR71" i="8"/>
  <c r="BZ71" i="8"/>
  <c r="CG13" i="8"/>
  <c r="CH13" i="8" s="1"/>
  <c r="CG44" i="8"/>
  <c r="CH44" i="8" s="1"/>
  <c r="CE14" i="8"/>
  <c r="AN4" i="7"/>
  <c r="AH8" i="5"/>
  <c r="T92" i="7"/>
  <c r="L24" i="8"/>
  <c r="L32" i="8"/>
  <c r="CG33" i="8"/>
  <c r="CH33" i="8" s="1"/>
  <c r="F37" i="8"/>
  <c r="L37" i="8" s="1"/>
  <c r="L52" i="8"/>
  <c r="L60" i="8"/>
  <c r="CG63" i="8"/>
  <c r="CH63" i="8" s="1"/>
  <c r="V25" i="5"/>
  <c r="AG71" i="8"/>
  <c r="AP71" i="8"/>
  <c r="AX71" i="8"/>
  <c r="BF71" i="8"/>
  <c r="BN71" i="8"/>
  <c r="BV71" i="8"/>
  <c r="CD71" i="8"/>
  <c r="CG22" i="8"/>
  <c r="CH22" i="8" s="1"/>
  <c r="L42" i="8"/>
  <c r="L49" i="8"/>
  <c r="L57" i="8"/>
  <c r="K30" i="9"/>
  <c r="K31" i="9" s="1"/>
  <c r="K32" i="9" s="1"/>
  <c r="K33" i="9" s="1"/>
  <c r="K34" i="9" s="1"/>
  <c r="K35" i="9" s="1"/>
  <c r="K36" i="9" s="1"/>
  <c r="K37" i="9" s="1"/>
  <c r="K38" i="9" s="1"/>
  <c r="K39" i="9" s="1"/>
  <c r="K40" i="9" s="1"/>
  <c r="K41" i="9" s="1"/>
  <c r="K42" i="9" s="1"/>
  <c r="K43" i="9" s="1"/>
  <c r="K44" i="9" s="1"/>
  <c r="K45" i="9" s="1"/>
  <c r="K46" i="9" s="1"/>
  <c r="K47" i="9" s="1"/>
  <c r="K48" i="9" s="1"/>
  <c r="T110" i="5"/>
  <c r="CG40" i="8"/>
  <c r="CH40" i="8" s="1"/>
  <c r="CG47" i="8"/>
  <c r="CG55" i="8"/>
  <c r="CH55" i="8" s="1"/>
  <c r="CF61" i="8"/>
  <c r="CG61" i="8" s="1"/>
  <c r="CH61" i="8" s="1"/>
  <c r="E45" i="8"/>
  <c r="E71" i="8" s="1"/>
  <c r="AD74" i="5"/>
  <c r="AD91" i="5" s="1"/>
  <c r="AJ9" i="6"/>
  <c r="AL6" i="5"/>
  <c r="X40" i="5"/>
  <c r="AD41" i="5" s="1"/>
  <c r="AD47" i="5" s="1"/>
  <c r="AN6" i="6"/>
  <c r="AN8" i="6"/>
  <c r="X19" i="6"/>
  <c r="AD68" i="6"/>
  <c r="AD84" i="6" s="1"/>
  <c r="X17" i="7"/>
  <c r="X31" i="7"/>
  <c r="AD32" i="7" s="1"/>
  <c r="AD38" i="7" s="1"/>
  <c r="L11" i="8"/>
  <c r="L17" i="8"/>
  <c r="L21" i="8"/>
  <c r="L25" i="8"/>
  <c r="L29" i="8"/>
  <c r="L33" i="8"/>
  <c r="F36" i="8"/>
  <c r="L36" i="8" s="1"/>
  <c r="CF36" i="8"/>
  <c r="L39" i="8"/>
  <c r="L43" i="8"/>
  <c r="L50" i="8"/>
  <c r="L54" i="8"/>
  <c r="L58" i="8"/>
  <c r="L62" i="8"/>
  <c r="L66" i="8"/>
  <c r="E14" i="8"/>
  <c r="K52" i="9"/>
  <c r="T9" i="6"/>
  <c r="X33" i="6"/>
  <c r="AD34" i="6" s="1"/>
  <c r="AD41" i="6" s="1"/>
  <c r="AJ8" i="7"/>
  <c r="T98" i="7"/>
  <c r="T99" i="7" s="1"/>
  <c r="T100" i="7" s="1"/>
  <c r="T103" i="7" s="1"/>
  <c r="F6" i="8"/>
  <c r="CF6" i="8"/>
  <c r="CE6" i="8"/>
  <c r="L12" i="8"/>
  <c r="L18" i="8"/>
  <c r="L22" i="8"/>
  <c r="L26" i="8"/>
  <c r="L30" i="8"/>
  <c r="L34" i="8"/>
  <c r="L40" i="8"/>
  <c r="L51" i="8"/>
  <c r="L55" i="8"/>
  <c r="L59" i="8"/>
  <c r="L63" i="8"/>
  <c r="L67" i="8"/>
  <c r="F14" i="8"/>
  <c r="N46" i="8"/>
  <c r="O46" i="8" s="1"/>
  <c r="P46" i="8" s="1"/>
  <c r="Q46" i="8" s="1"/>
  <c r="R46" i="8" s="1"/>
  <c r="S46" i="8" s="1"/>
  <c r="T46" i="8" s="1"/>
  <c r="U46" i="8" s="1"/>
  <c r="V46" i="8" s="1"/>
  <c r="W46" i="8" s="1"/>
  <c r="X46" i="8" s="1"/>
  <c r="Y46" i="8" s="1"/>
  <c r="Z46" i="8" s="1"/>
  <c r="AA46" i="8" s="1"/>
  <c r="AB46" i="8" s="1"/>
  <c r="AC46" i="8" s="1"/>
  <c r="AD46" i="8" s="1"/>
  <c r="AE46" i="8" s="1"/>
  <c r="AF46" i="8" s="1"/>
  <c r="AG46" i="8" s="1"/>
  <c r="AH46" i="8" s="1"/>
  <c r="AI46" i="8" s="1"/>
  <c r="AJ46" i="8" s="1"/>
  <c r="AK46" i="8" s="1"/>
  <c r="AM46" i="8" s="1"/>
  <c r="AN46" i="8" s="1"/>
  <c r="AO46" i="8" s="1"/>
  <c r="AP46" i="8" s="1"/>
  <c r="AQ46" i="8" s="1"/>
  <c r="AR46" i="8" s="1"/>
  <c r="AS46" i="8" s="1"/>
  <c r="AT46" i="8" s="1"/>
  <c r="AU46" i="8" s="1"/>
  <c r="AV46" i="8" s="1"/>
  <c r="AW46" i="8" s="1"/>
  <c r="AX46" i="8" s="1"/>
  <c r="AY46" i="8" s="1"/>
  <c r="AZ46" i="8" s="1"/>
  <c r="BA46" i="8" s="1"/>
  <c r="BB46" i="8" s="1"/>
  <c r="BC46" i="8" s="1"/>
  <c r="BD46" i="8" s="1"/>
  <c r="BE46" i="8" s="1"/>
  <c r="BF46" i="8" s="1"/>
  <c r="BG46" i="8" s="1"/>
  <c r="BH46" i="8" s="1"/>
  <c r="BI46" i="8" s="1"/>
  <c r="BJ46" i="8" s="1"/>
  <c r="BK46" i="8" s="1"/>
  <c r="BL46" i="8" s="1"/>
  <c r="BM46" i="8" s="1"/>
  <c r="BN46" i="8" s="1"/>
  <c r="BO46" i="8" s="1"/>
  <c r="BP46" i="8" s="1"/>
  <c r="BQ46" i="8" s="1"/>
  <c r="BR46" i="8" s="1"/>
  <c r="BS46" i="8" s="1"/>
  <c r="BT46" i="8" s="1"/>
  <c r="BU46" i="8" s="1"/>
  <c r="BV46" i="8" s="1"/>
  <c r="BW46" i="8" s="1"/>
  <c r="BX46" i="8" s="1"/>
  <c r="BY46" i="8" s="1"/>
  <c r="BZ46" i="8" s="1"/>
  <c r="CA46" i="8" s="1"/>
  <c r="CB46" i="8" s="1"/>
  <c r="CC46" i="8" s="1"/>
  <c r="CD46" i="8" s="1"/>
  <c r="CE45" i="8"/>
  <c r="E53" i="9"/>
  <c r="K53" i="9" s="1"/>
  <c r="T101" i="6"/>
  <c r="T102" i="6" s="1"/>
  <c r="T107" i="6" s="1"/>
  <c r="T110" i="6" s="1"/>
  <c r="AN6" i="7"/>
  <c r="L13" i="8"/>
  <c r="CG20" i="8"/>
  <c r="CH20" i="8" s="1"/>
  <c r="CG42" i="8"/>
  <c r="CH42" i="8" s="1"/>
  <c r="CG53" i="8"/>
  <c r="CH53" i="8" s="1"/>
  <c r="CG57" i="8"/>
  <c r="CH57" i="8" s="1"/>
  <c r="L11" i="10"/>
  <c r="L72" i="10"/>
  <c r="L76" i="10"/>
  <c r="L21" i="10"/>
  <c r="L15" i="10"/>
  <c r="L82" i="10"/>
  <c r="CE36" i="10"/>
  <c r="CE19" i="10" s="1"/>
  <c r="L75" i="10"/>
  <c r="K45" i="8"/>
  <c r="CF45" i="8"/>
  <c r="CG56" i="8"/>
  <c r="CH56" i="8" s="1"/>
  <c r="CG58" i="8"/>
  <c r="CH58" i="8" s="1"/>
  <c r="CG60" i="8"/>
  <c r="CH60" i="8" s="1"/>
  <c r="CG62" i="8"/>
  <c r="CH62" i="8" s="1"/>
  <c r="CG64" i="8"/>
  <c r="CH64" i="8" s="1"/>
  <c r="CG66" i="8"/>
  <c r="CH66" i="8" s="1"/>
  <c r="CG68" i="8"/>
  <c r="CH68" i="8" s="1"/>
  <c r="CG31" i="8"/>
  <c r="CH31" i="8" s="1"/>
  <c r="CG18" i="8"/>
  <c r="CH18" i="8" s="1"/>
  <c r="CG24" i="8"/>
  <c r="CG35" i="8"/>
  <c r="CH35" i="8" s="1"/>
  <c r="CG37" i="8"/>
  <c r="CH37" i="8" s="1"/>
  <c r="CG39" i="8"/>
  <c r="CH39" i="8" s="1"/>
  <c r="CG41" i="8"/>
  <c r="CH41" i="8" s="1"/>
  <c r="CG43" i="8"/>
  <c r="CH43" i="8" s="1"/>
  <c r="K14" i="8"/>
  <c r="K71" i="8" s="1"/>
  <c r="CF14" i="8"/>
  <c r="CG25" i="8"/>
  <c r="CH25" i="8" s="1"/>
  <c r="CG27" i="8"/>
  <c r="CH27" i="8" s="1"/>
  <c r="CG29" i="8"/>
  <c r="CH29" i="8" s="1"/>
  <c r="CG16" i="8"/>
  <c r="CG10" i="8"/>
  <c r="CH10" i="8" s="1"/>
  <c r="CG12" i="8"/>
  <c r="CH12" i="8" s="1"/>
  <c r="CG8" i="8"/>
  <c r="CH8" i="8" s="1"/>
  <c r="O71" i="8"/>
  <c r="Q71" i="8"/>
  <c r="S71" i="8"/>
  <c r="U71" i="8"/>
  <c r="W71" i="8"/>
  <c r="Y71" i="8"/>
  <c r="AA71" i="8"/>
  <c r="AC71" i="8"/>
  <c r="J8" i="9"/>
  <c r="J5" i="9"/>
  <c r="N71" i="8"/>
  <c r="P71" i="8"/>
  <c r="R71" i="8"/>
  <c r="T71" i="8"/>
  <c r="V71" i="8"/>
  <c r="X71" i="8"/>
  <c r="Z71" i="8"/>
  <c r="AB71" i="8"/>
  <c r="AD71" i="8"/>
  <c r="AF71" i="8"/>
  <c r="AH71" i="8"/>
  <c r="AJ71" i="8"/>
  <c r="AM71" i="8"/>
  <c r="AO71" i="8"/>
  <c r="AQ71" i="8"/>
  <c r="AS71" i="8"/>
  <c r="AU71" i="8"/>
  <c r="AW71" i="8"/>
  <c r="AY71" i="8"/>
  <c r="BA71" i="8"/>
  <c r="BC71" i="8"/>
  <c r="BE71" i="8"/>
  <c r="BG71" i="8"/>
  <c r="BI71" i="8"/>
  <c r="BK71" i="8"/>
  <c r="BM71" i="8"/>
  <c r="BO71" i="8"/>
  <c r="BQ71" i="8"/>
  <c r="BS71" i="8"/>
  <c r="BU71" i="8"/>
  <c r="BW71" i="8"/>
  <c r="BY71" i="8"/>
  <c r="CA71" i="8"/>
  <c r="CC71" i="8"/>
  <c r="N15" i="8"/>
  <c r="O15" i="8" s="1"/>
  <c r="P15" i="8" s="1"/>
  <c r="Q15" i="8" s="1"/>
  <c r="R15" i="8" s="1"/>
  <c r="S15" i="8" s="1"/>
  <c r="T15" i="8" s="1"/>
  <c r="U15" i="8" s="1"/>
  <c r="V15" i="8" s="1"/>
  <c r="W15" i="8" s="1"/>
  <c r="X15" i="8" s="1"/>
  <c r="Y15" i="8" s="1"/>
  <c r="Z15" i="8" s="1"/>
  <c r="AA15" i="8" s="1"/>
  <c r="AB15" i="8" s="1"/>
  <c r="AC15" i="8" s="1"/>
  <c r="AD15" i="8" s="1"/>
  <c r="AE15" i="8" s="1"/>
  <c r="AF15" i="8" s="1"/>
  <c r="AG15" i="8" s="1"/>
  <c r="AH15" i="8" s="1"/>
  <c r="AI15" i="8" s="1"/>
  <c r="AJ15" i="8" s="1"/>
  <c r="AK15" i="8" s="1"/>
  <c r="AM15" i="8" s="1"/>
  <c r="AN15" i="8" s="1"/>
  <c r="AO15" i="8" s="1"/>
  <c r="AP15" i="8" s="1"/>
  <c r="AQ15" i="8" s="1"/>
  <c r="AR15" i="8" s="1"/>
  <c r="AS15" i="8" s="1"/>
  <c r="AT15" i="8" s="1"/>
  <c r="AU15" i="8" s="1"/>
  <c r="AV15" i="8" s="1"/>
  <c r="AW15" i="8" s="1"/>
  <c r="AX15" i="8" s="1"/>
  <c r="AY15" i="8" s="1"/>
  <c r="AZ15" i="8" s="1"/>
  <c r="BA15" i="8" s="1"/>
  <c r="BB15" i="8" s="1"/>
  <c r="BC15" i="8" s="1"/>
  <c r="BD15" i="8" s="1"/>
  <c r="BE15" i="8" s="1"/>
  <c r="BF15" i="8" s="1"/>
  <c r="BG15" i="8" s="1"/>
  <c r="BH15" i="8" s="1"/>
  <c r="BI15" i="8" s="1"/>
  <c r="BJ15" i="8" s="1"/>
  <c r="BK15" i="8" s="1"/>
  <c r="BL15" i="8" s="1"/>
  <c r="BM15" i="8" s="1"/>
  <c r="BN15" i="8" s="1"/>
  <c r="BO15" i="8" s="1"/>
  <c r="BP15" i="8" s="1"/>
  <c r="BQ15" i="8" s="1"/>
  <c r="BR15" i="8" s="1"/>
  <c r="BS15" i="8" s="1"/>
  <c r="BT15" i="8" s="1"/>
  <c r="BU15" i="8" s="1"/>
  <c r="BV15" i="8" s="1"/>
  <c r="BW15" i="8" s="1"/>
  <c r="BX15" i="8" s="1"/>
  <c r="BY15" i="8" s="1"/>
  <c r="BZ15" i="8" s="1"/>
  <c r="CA15" i="8" s="1"/>
  <c r="CB15" i="8" s="1"/>
  <c r="CC15" i="8" s="1"/>
  <c r="CD15" i="8" s="1"/>
  <c r="M71" i="8"/>
  <c r="M72" i="8" s="1"/>
  <c r="N72" i="8" s="1"/>
  <c r="M7" i="8"/>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M7" i="8" s="1"/>
  <c r="AN7" i="8" s="1"/>
  <c r="AO7" i="8" s="1"/>
  <c r="AP7" i="8" s="1"/>
  <c r="AQ7" i="8" s="1"/>
  <c r="AR7" i="8" s="1"/>
  <c r="AS7" i="8" s="1"/>
  <c r="AT7" i="8" s="1"/>
  <c r="AU7" i="8" s="1"/>
  <c r="AV7" i="8" s="1"/>
  <c r="AW7" i="8" s="1"/>
  <c r="AX7" i="8" s="1"/>
  <c r="AY7" i="8" s="1"/>
  <c r="AZ7" i="8" s="1"/>
  <c r="BA7" i="8" s="1"/>
  <c r="BB7" i="8" s="1"/>
  <c r="BC7" i="8" s="1"/>
  <c r="BD7" i="8" s="1"/>
  <c r="BE7" i="8" s="1"/>
  <c r="BF7" i="8" s="1"/>
  <c r="BG7" i="8" s="1"/>
  <c r="BH7" i="8" s="1"/>
  <c r="BI7" i="8" s="1"/>
  <c r="BJ7" i="8" s="1"/>
  <c r="BK7" i="8" s="1"/>
  <c r="BL7" i="8" s="1"/>
  <c r="BM7" i="8" s="1"/>
  <c r="BN7" i="8" s="1"/>
  <c r="BO7" i="8" s="1"/>
  <c r="BP7" i="8" s="1"/>
  <c r="BQ7" i="8" s="1"/>
  <c r="BR7" i="8" s="1"/>
  <c r="BS7" i="8" s="1"/>
  <c r="BT7" i="8" s="1"/>
  <c r="BU7" i="8" s="1"/>
  <c r="BV7" i="8" s="1"/>
  <c r="BW7" i="8" s="1"/>
  <c r="BX7" i="8" s="1"/>
  <c r="BY7" i="8" s="1"/>
  <c r="BZ7" i="8" s="1"/>
  <c r="CA7" i="8" s="1"/>
  <c r="CB7" i="8" s="1"/>
  <c r="CC7" i="8" s="1"/>
  <c r="CD7" i="8" s="1"/>
  <c r="CE71" i="8"/>
  <c r="J8" i="8"/>
  <c r="L8" i="8"/>
  <c r="L6" i="8" s="1"/>
  <c r="CG9" i="8"/>
  <c r="CH9" i="8" s="1"/>
  <c r="J10" i="8"/>
  <c r="J12" i="8"/>
  <c r="J16" i="8"/>
  <c r="L16" i="8"/>
  <c r="J17" i="8"/>
  <c r="J19" i="8"/>
  <c r="J21" i="8"/>
  <c r="J23" i="8"/>
  <c r="J26" i="8"/>
  <c r="J28" i="8"/>
  <c r="J30" i="8"/>
  <c r="J32" i="8"/>
  <c r="J34" i="8"/>
  <c r="J36" i="8"/>
  <c r="CG38" i="8"/>
  <c r="CH38" i="8" s="1"/>
  <c r="J48" i="8"/>
  <c r="J50" i="8"/>
  <c r="J52" i="8"/>
  <c r="J54" i="8"/>
  <c r="J65" i="8"/>
  <c r="J67" i="8"/>
  <c r="J9" i="8"/>
  <c r="J11" i="8"/>
  <c r="CG17" i="8"/>
  <c r="CH17" i="8" s="1"/>
  <c r="CG19" i="8"/>
  <c r="CH19" i="8" s="1"/>
  <c r="CG21" i="8"/>
  <c r="CH21" i="8" s="1"/>
  <c r="CG23" i="8"/>
  <c r="CH23" i="8" s="1"/>
  <c r="CG26" i="8"/>
  <c r="CH26" i="8" s="1"/>
  <c r="CG28" i="8"/>
  <c r="CH28" i="8" s="1"/>
  <c r="CG30" i="8"/>
  <c r="CH30" i="8" s="1"/>
  <c r="CG32" i="8"/>
  <c r="CH32" i="8" s="1"/>
  <c r="CG34" i="8"/>
  <c r="J35" i="8"/>
  <c r="CG36" i="8"/>
  <c r="CH36" i="8" s="1"/>
  <c r="J37" i="8"/>
  <c r="J39" i="8"/>
  <c r="J41" i="8"/>
  <c r="J43" i="8"/>
  <c r="L44" i="8"/>
  <c r="J47" i="8"/>
  <c r="L47" i="8"/>
  <c r="CG48" i="8"/>
  <c r="CH48" i="8" s="1"/>
  <c r="CG49" i="8"/>
  <c r="CH49" i="8" s="1"/>
  <c r="CG50" i="8"/>
  <c r="CH50" i="8" s="1"/>
  <c r="CG52" i="8"/>
  <c r="CH52" i="8" s="1"/>
  <c r="CG54" i="8"/>
  <c r="J55" i="8"/>
  <c r="J57" i="8"/>
  <c r="J59" i="8"/>
  <c r="F61" i="8"/>
  <c r="F45" i="8" s="1"/>
  <c r="J62" i="8"/>
  <c r="L64" i="8"/>
  <c r="J64" i="8"/>
  <c r="J18" i="8"/>
  <c r="J20" i="8"/>
  <c r="J22" i="8"/>
  <c r="J24" i="8"/>
  <c r="J25" i="8"/>
  <c r="J27" i="8"/>
  <c r="J29" i="8"/>
  <c r="J31" i="8"/>
  <c r="J33" i="8"/>
  <c r="J38" i="8"/>
  <c r="J40" i="8"/>
  <c r="J42" i="8"/>
  <c r="J49" i="8"/>
  <c r="J51" i="8"/>
  <c r="J53" i="8"/>
  <c r="J56" i="8"/>
  <c r="J58" i="8"/>
  <c r="J60" i="8"/>
  <c r="J63" i="8"/>
  <c r="CG65" i="8"/>
  <c r="CH65" i="8" s="1"/>
  <c r="CG67" i="8"/>
  <c r="CH67" i="8" s="1"/>
  <c r="CG69" i="8"/>
  <c r="J66" i="8"/>
  <c r="J68" i="8"/>
  <c r="AN8" i="7"/>
  <c r="AN4" i="6"/>
  <c r="T117" i="5"/>
  <c r="T120" i="5" s="1"/>
  <c r="AL8" i="5"/>
  <c r="R8" i="5"/>
  <c r="AY109" i="3"/>
  <c r="AY89" i="3"/>
  <c r="AY108" i="3"/>
  <c r="AV17" i="3"/>
  <c r="AW44" i="3"/>
  <c r="CM7" i="3"/>
  <c r="CM17" i="3" s="1"/>
  <c r="AN9" i="6" l="1"/>
  <c r="L33" i="10"/>
  <c r="O72" i="8"/>
  <c r="L42" i="10"/>
  <c r="L22" i="10"/>
  <c r="L73" i="10"/>
  <c r="L67" i="10"/>
  <c r="L30" i="10"/>
  <c r="L71" i="10"/>
  <c r="L78" i="10"/>
  <c r="L14" i="10"/>
  <c r="L40" i="10"/>
  <c r="L12" i="10"/>
  <c r="L34" i="10"/>
  <c r="L65" i="10"/>
  <c r="L24" i="10"/>
  <c r="L70" i="10"/>
  <c r="L44" i="10"/>
  <c r="L28" i="10"/>
  <c r="L36" i="10"/>
  <c r="L38" i="10"/>
  <c r="L49" i="10"/>
  <c r="L48" i="10"/>
  <c r="L32" i="10"/>
  <c r="L84" i="10"/>
  <c r="L46" i="10"/>
  <c r="CD33" i="10"/>
  <c r="CF33" i="10" s="1"/>
  <c r="L26" i="10"/>
  <c r="L14" i="8"/>
  <c r="CG45" i="8"/>
  <c r="CF71" i="8"/>
  <c r="CH45" i="8"/>
  <c r="CG14" i="8"/>
  <c r="CH16" i="8"/>
  <c r="CH14" i="8" s="1"/>
  <c r="P72" i="8"/>
  <c r="Q72" i="8" s="1"/>
  <c r="R72" i="8" s="1"/>
  <c r="S72" i="8" s="1"/>
  <c r="T72" i="8" s="1"/>
  <c r="U72" i="8" s="1"/>
  <c r="V72" i="8" s="1"/>
  <c r="W72" i="8" s="1"/>
  <c r="X72" i="8" s="1"/>
  <c r="Y72" i="8" s="1"/>
  <c r="Z72" i="8" s="1"/>
  <c r="AA72" i="8" s="1"/>
  <c r="AB72" i="8" s="1"/>
  <c r="AC72" i="8" s="1"/>
  <c r="AD72" i="8" s="1"/>
  <c r="AE72" i="8" s="1"/>
  <c r="AF72" i="8" s="1"/>
  <c r="AG72" i="8" s="1"/>
  <c r="AH72" i="8" s="1"/>
  <c r="AI72" i="8" s="1"/>
  <c r="AJ72" i="8" s="1"/>
  <c r="AK72" i="8" s="1"/>
  <c r="AM72" i="8" s="1"/>
  <c r="AN72" i="8" s="1"/>
  <c r="AO72" i="8" s="1"/>
  <c r="AP72" i="8" s="1"/>
  <c r="AQ72" i="8" s="1"/>
  <c r="AR72" i="8" s="1"/>
  <c r="AS72" i="8" s="1"/>
  <c r="AT72" i="8" s="1"/>
  <c r="AU72" i="8" s="1"/>
  <c r="AV72" i="8" s="1"/>
  <c r="AW72" i="8" s="1"/>
  <c r="AX72" i="8" s="1"/>
  <c r="AY72" i="8" s="1"/>
  <c r="AZ72" i="8" s="1"/>
  <c r="BA72" i="8" s="1"/>
  <c r="BB72" i="8" s="1"/>
  <c r="BC72" i="8" s="1"/>
  <c r="BD72" i="8" s="1"/>
  <c r="BE72" i="8" s="1"/>
  <c r="BF72" i="8" s="1"/>
  <c r="BG72" i="8" s="1"/>
  <c r="BH72" i="8" s="1"/>
  <c r="BI72" i="8" s="1"/>
  <c r="BJ72" i="8" s="1"/>
  <c r="BK72" i="8" s="1"/>
  <c r="BL72" i="8" s="1"/>
  <c r="BM72" i="8" s="1"/>
  <c r="BN72" i="8" s="1"/>
  <c r="BO72" i="8" s="1"/>
  <c r="BP72" i="8" s="1"/>
  <c r="BQ72" i="8" s="1"/>
  <c r="BR72" i="8" s="1"/>
  <c r="BS72" i="8" s="1"/>
  <c r="BT72" i="8" s="1"/>
  <c r="BU72" i="8" s="1"/>
  <c r="BV72" i="8" s="1"/>
  <c r="BW72" i="8" s="1"/>
  <c r="BX72" i="8" s="1"/>
  <c r="BY72" i="8" s="1"/>
  <c r="BZ72" i="8" s="1"/>
  <c r="CA72" i="8" s="1"/>
  <c r="CB72" i="8" s="1"/>
  <c r="CC72" i="8" s="1"/>
  <c r="CD72" i="8" s="1"/>
  <c r="L61" i="8"/>
  <c r="L45" i="8" s="1"/>
  <c r="J61" i="8"/>
  <c r="CG6" i="8"/>
  <c r="F71" i="8"/>
  <c r="CH6" i="8"/>
  <c r="AY110" i="3"/>
  <c r="L62" i="10" l="1"/>
  <c r="L43" i="10"/>
  <c r="K9" i="10"/>
  <c r="L23" i="10"/>
  <c r="L27" i="10"/>
  <c r="L31" i="10"/>
  <c r="K64" i="10"/>
  <c r="K55" i="10" s="1"/>
  <c r="CH71" i="8"/>
  <c r="CG71" i="8"/>
  <c r="L64" i="10" l="1"/>
  <c r="L55" i="10" s="1"/>
  <c r="L13" i="10"/>
  <c r="L9" i="10" s="1"/>
  <c r="CD35" i="10" l="1"/>
  <c r="L35" i="10"/>
  <c r="CD36" i="10" l="1"/>
  <c r="CD19" i="10" s="1"/>
  <c r="CD20" i="10" s="1"/>
  <c r="CE20" i="10" s="1"/>
  <c r="CF35" i="10"/>
  <c r="CF36" i="10" s="1"/>
  <c r="CF19" i="10" s="1"/>
  <c r="CF20" i="10" l="1"/>
  <c r="CG20" i="10" s="1"/>
  <c r="CH20" i="10" s="1"/>
  <c r="CI20" i="10" s="1"/>
  <c r="CJ20" i="10" s="1"/>
  <c r="CK20" i="10" s="1"/>
  <c r="CL20" i="10" s="1"/>
  <c r="CM20" i="10" s="1"/>
  <c r="CN20" i="10" s="1"/>
  <c r="E99" i="10" l="1"/>
  <c r="BQ99" i="10"/>
  <c r="BK99" i="10"/>
  <c r="BH99" i="10"/>
  <c r="BP99" i="10"/>
  <c r="BM99" i="10"/>
  <c r="BN99" i="10"/>
  <c r="BL99" i="10"/>
  <c r="BO99" i="10"/>
  <c r="BR99" i="10"/>
  <c r="BJ99" i="10"/>
  <c r="BI99" i="10"/>
  <c r="BG99" i="10"/>
  <c r="BS99" i="10"/>
  <c r="AO99" i="10"/>
  <c r="AQ99" i="10" l="1"/>
  <c r="AP99" i="10"/>
  <c r="AR99" i="10" l="1"/>
  <c r="AS99" i="10"/>
  <c r="AT99" i="10" l="1"/>
  <c r="AU99" i="10" l="1"/>
  <c r="AV99" i="10" l="1"/>
  <c r="AW99" i="10" l="1"/>
  <c r="AX99" i="10" l="1"/>
  <c r="AY99" i="10" l="1"/>
  <c r="AZ99" i="10" l="1"/>
  <c r="BA99" i="10" l="1"/>
  <c r="BB99" i="10" l="1"/>
  <c r="BC99" i="10" l="1"/>
  <c r="BD99" i="10" l="1"/>
  <c r="BE99" i="10" l="1"/>
  <c r="BF99" i="10"/>
  <c r="K99" i="10"/>
  <c r="L41" i="10"/>
  <c r="L19" i="10" s="1"/>
  <c r="M99" i="10"/>
  <c r="M100" i="10" s="1"/>
  <c r="M56" i="10"/>
  <c r="AL99" i="10" l="1"/>
  <c r="AM99" i="10"/>
  <c r="AN99" i="10"/>
  <c r="AJ99" i="10"/>
  <c r="AI99" i="10"/>
  <c r="AK99" i="10"/>
  <c r="S99" i="10"/>
  <c r="Q99" i="10"/>
  <c r="O99" i="10"/>
  <c r="P99" i="10"/>
  <c r="R99" i="10"/>
  <c r="N56" i="10"/>
  <c r="O56" i="10" s="1"/>
  <c r="P56" i="10" s="1"/>
  <c r="Q56" i="10" s="1"/>
  <c r="R56" i="10" s="1"/>
  <c r="S56" i="10" s="1"/>
  <c r="N99" i="10" l="1"/>
  <c r="N100" i="10" s="1"/>
  <c r="O100" i="10" s="1"/>
  <c r="P100" i="10" s="1"/>
  <c r="Q100" i="10" s="1"/>
  <c r="R100" i="10" s="1"/>
  <c r="S100" i="10" s="1"/>
  <c r="V99" i="10"/>
  <c r="U99" i="10"/>
  <c r="X99" i="10"/>
  <c r="W99" i="10"/>
  <c r="T56" i="10"/>
  <c r="U56" i="10" s="1"/>
  <c r="V56" i="10" s="1"/>
  <c r="W56" i="10" s="1"/>
  <c r="X56" i="10" s="1"/>
  <c r="T100" i="10" l="1"/>
  <c r="U100" i="10" s="1"/>
  <c r="V100" i="10" s="1"/>
  <c r="W100" i="10" s="1"/>
  <c r="X100" i="10" s="1"/>
  <c r="Y99" i="10"/>
  <c r="Y100" i="10" l="1"/>
  <c r="Z99" i="10"/>
  <c r="Y56" i="10"/>
  <c r="Z100" i="10" l="1"/>
  <c r="AA99" i="10"/>
  <c r="AA100" i="10" s="1"/>
  <c r="Z56" i="10"/>
  <c r="AA56" i="10" l="1"/>
  <c r="AB56" i="10" s="1"/>
  <c r="AC56" i="10" s="1"/>
  <c r="AD56" i="10" s="1"/>
  <c r="AE56" i="10" s="1"/>
  <c r="AF56" i="10" s="1"/>
  <c r="AG56" i="10" s="1"/>
  <c r="AH56" i="10" s="1"/>
  <c r="AI56" i="10" s="1"/>
  <c r="AJ56" i="10" s="1"/>
  <c r="AK56" i="10" s="1"/>
  <c r="AL56" i="10" s="1"/>
  <c r="AM56" i="10" s="1"/>
  <c r="AN56" i="10" s="1"/>
  <c r="AO56" i="10" s="1"/>
  <c r="AP56" i="10" s="1"/>
  <c r="AQ56" i="10" s="1"/>
  <c r="AR56" i="10" s="1"/>
  <c r="AS56" i="10" s="1"/>
  <c r="AT56" i="10" s="1"/>
  <c r="AU56" i="10" s="1"/>
  <c r="AV56" i="10" s="1"/>
  <c r="AW56" i="10" s="1"/>
  <c r="AX56" i="10" s="1"/>
  <c r="AY56" i="10" s="1"/>
  <c r="AZ56" i="10" s="1"/>
  <c r="BA56" i="10" s="1"/>
  <c r="BB56" i="10" s="1"/>
  <c r="BC56" i="10" s="1"/>
  <c r="BD56" i="10" s="1"/>
  <c r="BE56" i="10" s="1"/>
  <c r="BF56" i="10" s="1"/>
  <c r="BG56" i="10" s="1"/>
  <c r="BH56" i="10" s="1"/>
  <c r="BI56" i="10" s="1"/>
  <c r="BJ56" i="10" s="1"/>
  <c r="BK56" i="10" s="1"/>
  <c r="BL56" i="10" s="1"/>
  <c r="BM56" i="10" s="1"/>
  <c r="BN56" i="10" s="1"/>
  <c r="BO56" i="10" s="1"/>
  <c r="BP56" i="10" s="1"/>
  <c r="BQ56" i="10" s="1"/>
  <c r="BR56" i="10" s="1"/>
  <c r="BS56" i="10" s="1"/>
  <c r="AG99" i="10"/>
  <c r="AE99" i="10"/>
  <c r="AC99" i="10"/>
  <c r="AH99" i="10"/>
  <c r="AD99" i="10"/>
  <c r="AF99" i="10"/>
  <c r="AB99" i="10"/>
  <c r="AB100" i="10" s="1"/>
  <c r="AC100" i="10" s="1"/>
  <c r="F99" i="10"/>
  <c r="AD100" i="10" l="1"/>
  <c r="AE100" i="10" s="1"/>
  <c r="AF100" i="10" s="1"/>
  <c r="AG100" i="10" s="1"/>
  <c r="AH100" i="10" s="1"/>
  <c r="AI100" i="10" s="1"/>
  <c r="AJ100" i="10" s="1"/>
  <c r="AK100" i="10" s="1"/>
  <c r="AL100" i="10" s="1"/>
  <c r="AM100" i="10" s="1"/>
  <c r="AN100" i="10" s="1"/>
  <c r="AO100" i="10" s="1"/>
  <c r="AP100" i="10" s="1"/>
  <c r="AQ100" i="10" s="1"/>
  <c r="AR100" i="10" s="1"/>
  <c r="AS100" i="10" s="1"/>
  <c r="AT100" i="10" s="1"/>
  <c r="AU100" i="10" s="1"/>
  <c r="AV100" i="10" s="1"/>
  <c r="AW100" i="10" s="1"/>
  <c r="AX100" i="10" s="1"/>
  <c r="AY100" i="10" s="1"/>
  <c r="AZ100" i="10" s="1"/>
  <c r="BA100" i="10" s="1"/>
  <c r="BB100" i="10" s="1"/>
  <c r="BC100" i="10" s="1"/>
  <c r="BD100" i="10" s="1"/>
  <c r="BE100" i="10" s="1"/>
  <c r="BF100" i="10" s="1"/>
  <c r="BG100" i="10" s="1"/>
  <c r="BH100" i="10" s="1"/>
  <c r="BI100" i="10" s="1"/>
  <c r="BJ100" i="10" s="1"/>
  <c r="BK100" i="10" s="1"/>
  <c r="BL100" i="10" s="1"/>
  <c r="BM100" i="10" s="1"/>
  <c r="BN100" i="10" s="1"/>
  <c r="BO100" i="10" s="1"/>
  <c r="BP100" i="10" s="1"/>
  <c r="BQ100" i="10" s="1"/>
  <c r="BR100" i="10" s="1"/>
  <c r="BS100" i="10" s="1"/>
  <c r="BY99" i="10"/>
  <c r="BV99" i="10"/>
  <c r="BW99" i="10"/>
  <c r="CB99" i="10"/>
  <c r="BZ99" i="10"/>
  <c r="BT56" i="10"/>
  <c r="BU56" i="10" s="1"/>
  <c r="BV56" i="10" s="1"/>
  <c r="BW56" i="10" s="1"/>
  <c r="BX56" i="10" s="1"/>
  <c r="BY56" i="10" s="1"/>
  <c r="BZ56" i="10" s="1"/>
  <c r="CA56" i="10" s="1"/>
  <c r="CB56" i="10" s="1"/>
  <c r="CC56" i="10" s="1"/>
  <c r="BX99" i="10"/>
  <c r="BU99" i="10"/>
  <c r="BT99" i="10"/>
  <c r="CC99" i="10"/>
  <c r="CA99" i="10"/>
  <c r="BT100" i="10" l="1"/>
  <c r="BU100" i="10" l="1"/>
  <c r="BV100" i="10" s="1"/>
  <c r="BW100" i="10" s="1"/>
  <c r="BX100" i="10" l="1"/>
  <c r="BY100" i="10" l="1"/>
  <c r="BZ100" i="10" l="1"/>
  <c r="CA100" i="10" l="1"/>
  <c r="CB100" i="10" l="1"/>
  <c r="CC100" i="10" l="1"/>
</calcChain>
</file>

<file path=xl/sharedStrings.xml><?xml version="1.0" encoding="utf-8"?>
<sst xmlns="http://schemas.openxmlformats.org/spreadsheetml/2006/main" count="1596" uniqueCount="497">
  <si>
    <t>資産の種類</t>
    <rPh sb="0" eb="2">
      <t>シサン</t>
    </rPh>
    <rPh sb="3" eb="5">
      <t>シュルイ</t>
    </rPh>
    <phoneticPr fontId="4"/>
  </si>
  <si>
    <t>年度当初の現在高</t>
    <rPh sb="0" eb="2">
      <t>ネンド</t>
    </rPh>
    <rPh sb="2" eb="4">
      <t>トウショ</t>
    </rPh>
    <rPh sb="5" eb="7">
      <t>ゲンザイ</t>
    </rPh>
    <rPh sb="7" eb="8">
      <t>ダカ</t>
    </rPh>
    <phoneticPr fontId="4"/>
  </si>
  <si>
    <t>当年度増加額</t>
    <rPh sb="0" eb="1">
      <t>トウ</t>
    </rPh>
    <rPh sb="1" eb="3">
      <t>ネンド</t>
    </rPh>
    <rPh sb="3" eb="5">
      <t>ゾウカ</t>
    </rPh>
    <rPh sb="5" eb="6">
      <t>ガク</t>
    </rPh>
    <phoneticPr fontId="4"/>
  </si>
  <si>
    <t>当年度減少額</t>
    <rPh sb="0" eb="1">
      <t>トウ</t>
    </rPh>
    <rPh sb="1" eb="3">
      <t>ネンド</t>
    </rPh>
    <rPh sb="3" eb="5">
      <t>ゲンショウ</t>
    </rPh>
    <rPh sb="5" eb="6">
      <t>ガク</t>
    </rPh>
    <phoneticPr fontId="4"/>
  </si>
  <si>
    <t>年度末現在高</t>
    <rPh sb="0" eb="2">
      <t>ネンド</t>
    </rPh>
    <rPh sb="2" eb="3">
      <t>マツ</t>
    </rPh>
    <rPh sb="3" eb="5">
      <t>ゲンザイ</t>
    </rPh>
    <rPh sb="5" eb="6">
      <t>ダカ</t>
    </rPh>
    <phoneticPr fontId="4"/>
  </si>
  <si>
    <t>減　価　償　却　累　計　額　</t>
    <rPh sb="0" eb="1">
      <t>ゲン</t>
    </rPh>
    <rPh sb="2" eb="3">
      <t>アタイ</t>
    </rPh>
    <rPh sb="4" eb="5">
      <t>ショウ</t>
    </rPh>
    <rPh sb="6" eb="7">
      <t>キャク</t>
    </rPh>
    <rPh sb="8" eb="9">
      <t>ルイ</t>
    </rPh>
    <rPh sb="10" eb="11">
      <t>ケイ</t>
    </rPh>
    <rPh sb="12" eb="13">
      <t>ガク</t>
    </rPh>
    <phoneticPr fontId="4"/>
  </si>
  <si>
    <t>年度末償却未済高</t>
    <rPh sb="0" eb="2">
      <t>ネンド</t>
    </rPh>
    <rPh sb="2" eb="3">
      <t>マツ</t>
    </rPh>
    <rPh sb="3" eb="5">
      <t>ショウキャク</t>
    </rPh>
    <rPh sb="5" eb="6">
      <t>ミ</t>
    </rPh>
    <rPh sb="6" eb="7">
      <t>スミ</t>
    </rPh>
    <rPh sb="7" eb="8">
      <t>ダカ</t>
    </rPh>
    <phoneticPr fontId="4"/>
  </si>
  <si>
    <t>備　　考</t>
    <rPh sb="0" eb="1">
      <t>ソナエ</t>
    </rPh>
    <rPh sb="3" eb="4">
      <t>コウ</t>
    </rPh>
    <phoneticPr fontId="4"/>
  </si>
  <si>
    <t>累　　　計</t>
    <rPh sb="0" eb="1">
      <t>ルイ</t>
    </rPh>
    <rPh sb="4" eb="5">
      <t>ケイ</t>
    </rPh>
    <phoneticPr fontId="4"/>
  </si>
  <si>
    <t>土地</t>
    <rPh sb="0" eb="2">
      <t>トチ</t>
    </rPh>
    <phoneticPr fontId="4"/>
  </si>
  <si>
    <t>建物</t>
    <rPh sb="0" eb="2">
      <t>タテモノ</t>
    </rPh>
    <phoneticPr fontId="4"/>
  </si>
  <si>
    <t>構築物</t>
    <rPh sb="0" eb="2">
      <t>コウチク</t>
    </rPh>
    <rPh sb="2" eb="3">
      <t>ブツ</t>
    </rPh>
    <phoneticPr fontId="4"/>
  </si>
  <si>
    <t>機械及び装置</t>
    <rPh sb="0" eb="2">
      <t>キカイ</t>
    </rPh>
    <rPh sb="2" eb="3">
      <t>オヨ</t>
    </rPh>
    <rPh sb="4" eb="6">
      <t>ソウチ</t>
    </rPh>
    <phoneticPr fontId="4"/>
  </si>
  <si>
    <t>建設仮勘定</t>
    <rPh sb="0" eb="2">
      <t>ケンセツ</t>
    </rPh>
    <rPh sb="2" eb="3">
      <t>カリ</t>
    </rPh>
    <rPh sb="3" eb="5">
      <t>カンジョウ</t>
    </rPh>
    <phoneticPr fontId="4"/>
  </si>
  <si>
    <t>計</t>
    <rPh sb="0" eb="1">
      <t>ケイ</t>
    </rPh>
    <phoneticPr fontId="4"/>
  </si>
  <si>
    <t>種類</t>
    <rPh sb="0" eb="2">
      <t>シュルイ</t>
    </rPh>
    <phoneticPr fontId="4"/>
  </si>
  <si>
    <t>発行年月日</t>
    <rPh sb="0" eb="2">
      <t>ハッコウ</t>
    </rPh>
    <rPh sb="2" eb="5">
      <t>ネンガッピ</t>
    </rPh>
    <phoneticPr fontId="4"/>
  </si>
  <si>
    <t>発　行　総　額</t>
    <rPh sb="0" eb="1">
      <t>ハツ</t>
    </rPh>
    <rPh sb="2" eb="3">
      <t>ギョウ</t>
    </rPh>
    <rPh sb="4" eb="5">
      <t>フサ</t>
    </rPh>
    <rPh sb="6" eb="7">
      <t>ガク</t>
    </rPh>
    <phoneticPr fontId="4"/>
  </si>
  <si>
    <t>償還高</t>
    <rPh sb="0" eb="2">
      <t>ショウカン</t>
    </rPh>
    <rPh sb="2" eb="3">
      <t>ダカ</t>
    </rPh>
    <phoneticPr fontId="4"/>
  </si>
  <si>
    <t>未償還残高</t>
    <rPh sb="0" eb="1">
      <t>ミ</t>
    </rPh>
    <rPh sb="1" eb="3">
      <t>ショウカン</t>
    </rPh>
    <rPh sb="3" eb="5">
      <t>ザンダカ</t>
    </rPh>
    <phoneticPr fontId="4"/>
  </si>
  <si>
    <t>発　行　価　額　</t>
    <rPh sb="0" eb="1">
      <t>ハツ</t>
    </rPh>
    <rPh sb="2" eb="3">
      <t>ギョウ</t>
    </rPh>
    <rPh sb="4" eb="5">
      <t>アタイ</t>
    </rPh>
    <rPh sb="6" eb="7">
      <t>ガク</t>
    </rPh>
    <phoneticPr fontId="4"/>
  </si>
  <si>
    <t>利　率</t>
    <rPh sb="0" eb="1">
      <t>リ</t>
    </rPh>
    <rPh sb="2" eb="3">
      <t>リツ</t>
    </rPh>
    <phoneticPr fontId="4"/>
  </si>
  <si>
    <t>償　還　終　期　</t>
    <rPh sb="0" eb="1">
      <t>ショウ</t>
    </rPh>
    <rPh sb="2" eb="3">
      <t>カン</t>
    </rPh>
    <rPh sb="4" eb="5">
      <t>シュウ</t>
    </rPh>
    <rPh sb="6" eb="7">
      <t>キ</t>
    </rPh>
    <phoneticPr fontId="4"/>
  </si>
  <si>
    <t>当　年　度　償　還　高</t>
    <rPh sb="0" eb="1">
      <t>トウ</t>
    </rPh>
    <rPh sb="2" eb="3">
      <t>トシ</t>
    </rPh>
    <rPh sb="4" eb="5">
      <t>ド</t>
    </rPh>
    <rPh sb="6" eb="7">
      <t>ショウ</t>
    </rPh>
    <rPh sb="8" eb="9">
      <t>カン</t>
    </rPh>
    <rPh sb="10" eb="11">
      <t>ダカ</t>
    </rPh>
    <phoneticPr fontId="4"/>
  </si>
  <si>
    <t>償還高累計</t>
    <rPh sb="0" eb="2">
      <t>ショウカン</t>
    </rPh>
    <rPh sb="2" eb="3">
      <t>ダカ</t>
    </rPh>
    <rPh sb="3" eb="5">
      <t>ルイケイ</t>
    </rPh>
    <phoneticPr fontId="4"/>
  </si>
  <si>
    <t>工業用水道事業債</t>
    <rPh sb="0" eb="3">
      <t>コウギョウヨウ</t>
    </rPh>
    <rPh sb="3" eb="5">
      <t>スイドウ</t>
    </rPh>
    <rPh sb="5" eb="7">
      <t>ジギョウ</t>
    </rPh>
    <rPh sb="7" eb="8">
      <t>サイ</t>
    </rPh>
    <phoneticPr fontId="4"/>
  </si>
  <si>
    <t>Ｈ ．1．３．27</t>
  </si>
  <si>
    <t>　　　　－　　　　</t>
  </si>
  <si>
    <t>4.85%</t>
  </si>
  <si>
    <t>Ｈ ．29．３．25</t>
  </si>
  <si>
    <t>大蔵省資金運用部</t>
    <rPh sb="0" eb="3">
      <t>オオクラショウ</t>
    </rPh>
    <rPh sb="3" eb="5">
      <t>シキン</t>
    </rPh>
    <rPh sb="5" eb="7">
      <t>ウンヨウ</t>
    </rPh>
    <rPh sb="7" eb="8">
      <t>ブ</t>
    </rPh>
    <phoneticPr fontId="4"/>
  </si>
  <si>
    <t>〃</t>
  </si>
  <si>
    <t>Ｈ ．1．３．30</t>
  </si>
  <si>
    <t>－</t>
  </si>
  <si>
    <t>4.95%</t>
  </si>
  <si>
    <t>Ｈ ．26．３．20</t>
  </si>
  <si>
    <t>公営企業金融公庫</t>
    <rPh sb="0" eb="2">
      <t>コウエイ</t>
    </rPh>
    <rPh sb="2" eb="4">
      <t>キギョウ</t>
    </rPh>
    <rPh sb="4" eb="6">
      <t>キンユウ</t>
    </rPh>
    <rPh sb="6" eb="8">
      <t>コウコ</t>
    </rPh>
    <phoneticPr fontId="4"/>
  </si>
  <si>
    <t>Ｈ ．２．３．26</t>
  </si>
  <si>
    <t>6.20%</t>
  </si>
  <si>
    <t>Ｈ ．2２．9．２7</t>
  </si>
  <si>
    <t>Ｈ ．２．２．22</t>
  </si>
  <si>
    <t>5.50%</t>
  </si>
  <si>
    <t>Ｈ ．26．９．20</t>
  </si>
  <si>
    <t>Ｈ ．３．３．25</t>
  </si>
  <si>
    <t>6.60%</t>
  </si>
  <si>
    <t>Ｈ ．31．３．25</t>
  </si>
  <si>
    <t>Ｈ ．３．３．26</t>
  </si>
  <si>
    <t>6.70%</t>
  </si>
  <si>
    <t>Ｈ ．28．３．20</t>
  </si>
  <si>
    <t>Ｈ ．13．３．29</t>
  </si>
  <si>
    <t>1.70%</t>
  </si>
  <si>
    <t>Ｈ ．38．３．20</t>
  </si>
  <si>
    <t>Ｈ ．13．６．28</t>
  </si>
  <si>
    <t>1.90%</t>
  </si>
  <si>
    <t>Ｈ ．41．３．25</t>
  </si>
  <si>
    <t>財務省資金運用部</t>
    <rPh sb="0" eb="3">
      <t>ザイムショウ</t>
    </rPh>
    <rPh sb="3" eb="5">
      <t>シキン</t>
    </rPh>
    <rPh sb="5" eb="7">
      <t>ウンヨウ</t>
    </rPh>
    <rPh sb="7" eb="8">
      <t>ブ</t>
    </rPh>
    <phoneticPr fontId="4"/>
  </si>
  <si>
    <t>Ｈ ．13．６．29</t>
  </si>
  <si>
    <t>1.80%</t>
  </si>
  <si>
    <t>Ｈ ．2２．9．21</t>
  </si>
  <si>
    <t>平成２４年度　大津町工業用水道事業貸借対照表</t>
    <rPh sb="0" eb="2">
      <t>ヘイセイ</t>
    </rPh>
    <rPh sb="4" eb="6">
      <t>ネンド</t>
    </rPh>
    <rPh sb="7" eb="10">
      <t>オオツチョウ</t>
    </rPh>
    <rPh sb="10" eb="13">
      <t>コウギョウヨウ</t>
    </rPh>
    <rPh sb="13" eb="15">
      <t>スイドウ</t>
    </rPh>
    <rPh sb="15" eb="17">
      <t>ジギョウ</t>
    </rPh>
    <rPh sb="17" eb="19">
      <t>タイシャク</t>
    </rPh>
    <rPh sb="19" eb="22">
      <t>タイショウヒョウ</t>
    </rPh>
    <phoneticPr fontId="4"/>
  </si>
  <si>
    <t>資　産　の　部</t>
    <rPh sb="0" eb="1">
      <t>シ</t>
    </rPh>
    <rPh sb="2" eb="3">
      <t>サン</t>
    </rPh>
    <rPh sb="6" eb="7">
      <t>ブ</t>
    </rPh>
    <phoneticPr fontId="4"/>
  </si>
  <si>
    <t>円</t>
    <rPh sb="0" eb="1">
      <t>エン</t>
    </rPh>
    <phoneticPr fontId="4"/>
  </si>
  <si>
    <t>１．固　定　資　産</t>
    <rPh sb="2" eb="3">
      <t>カタム</t>
    </rPh>
    <rPh sb="4" eb="5">
      <t>サダム</t>
    </rPh>
    <rPh sb="6" eb="7">
      <t>シ</t>
    </rPh>
    <rPh sb="8" eb="9">
      <t>サン</t>
    </rPh>
    <phoneticPr fontId="4"/>
  </si>
  <si>
    <t>(１)</t>
  </si>
  <si>
    <t>有形固定資産</t>
    <rPh sb="0" eb="2">
      <t>ユウケイ</t>
    </rPh>
    <rPh sb="2" eb="4">
      <t>コテイ</t>
    </rPh>
    <rPh sb="4" eb="6">
      <t>シサン</t>
    </rPh>
    <phoneticPr fontId="4"/>
  </si>
  <si>
    <t>イ</t>
  </si>
  <si>
    <t>ロ</t>
  </si>
  <si>
    <t>建物減価償却累計額</t>
    <rPh sb="0" eb="2">
      <t>タテモノ</t>
    </rPh>
    <rPh sb="2" eb="4">
      <t>ゲンカ</t>
    </rPh>
    <rPh sb="4" eb="6">
      <t>ショウキャク</t>
    </rPh>
    <rPh sb="6" eb="9">
      <t>ルイケイガク</t>
    </rPh>
    <phoneticPr fontId="4"/>
  </si>
  <si>
    <t>ハ</t>
  </si>
  <si>
    <t>構築物減価償却累計額</t>
    <rPh sb="0" eb="3">
      <t>コウチクブツ</t>
    </rPh>
    <rPh sb="3" eb="5">
      <t>ゲンカ</t>
    </rPh>
    <rPh sb="5" eb="7">
      <t>ショウキャク</t>
    </rPh>
    <rPh sb="7" eb="10">
      <t>ルイケイガク</t>
    </rPh>
    <phoneticPr fontId="4"/>
  </si>
  <si>
    <t>ニ</t>
  </si>
  <si>
    <t>機械及び装置減価償却累計額</t>
    <rPh sb="0" eb="2">
      <t>キカイ</t>
    </rPh>
    <rPh sb="2" eb="3">
      <t>オヨ</t>
    </rPh>
    <rPh sb="4" eb="6">
      <t>ソウチ</t>
    </rPh>
    <rPh sb="6" eb="8">
      <t>ゲンカ</t>
    </rPh>
    <rPh sb="8" eb="10">
      <t>ショウキャク</t>
    </rPh>
    <rPh sb="10" eb="13">
      <t>ルイケイガク</t>
    </rPh>
    <phoneticPr fontId="4"/>
  </si>
  <si>
    <t>ホ</t>
  </si>
  <si>
    <t>有形固定資産合計</t>
    <rPh sb="0" eb="1">
      <t>ユウ</t>
    </rPh>
    <rPh sb="1" eb="2">
      <t>ガタ</t>
    </rPh>
    <rPh sb="2" eb="4">
      <t>コテイ</t>
    </rPh>
    <rPh sb="4" eb="6">
      <t>シサン</t>
    </rPh>
    <rPh sb="6" eb="8">
      <t>ゴウケイ</t>
    </rPh>
    <phoneticPr fontId="4"/>
  </si>
  <si>
    <t>固定資産合計</t>
    <rPh sb="0" eb="2">
      <t>コテイ</t>
    </rPh>
    <rPh sb="2" eb="4">
      <t>シサン</t>
    </rPh>
    <rPh sb="4" eb="6">
      <t>ゴウケイ</t>
    </rPh>
    <phoneticPr fontId="4"/>
  </si>
  <si>
    <t>２．流　動　資　産</t>
    <rPh sb="2" eb="3">
      <t>リュウ</t>
    </rPh>
    <rPh sb="4" eb="5">
      <t>ドウ</t>
    </rPh>
    <rPh sb="6" eb="7">
      <t>シ</t>
    </rPh>
    <rPh sb="8" eb="9">
      <t>サン</t>
    </rPh>
    <phoneticPr fontId="4"/>
  </si>
  <si>
    <t>現金預金</t>
    <rPh sb="0" eb="2">
      <t>ゲンキン</t>
    </rPh>
    <rPh sb="2" eb="4">
      <t>ヨキン</t>
    </rPh>
    <phoneticPr fontId="4"/>
  </si>
  <si>
    <t>(２)</t>
  </si>
  <si>
    <t>未収金</t>
    <rPh sb="0" eb="3">
      <t>ミシュウキン</t>
    </rPh>
    <phoneticPr fontId="4"/>
  </si>
  <si>
    <t>流動資産合計</t>
    <rPh sb="0" eb="2">
      <t>リュウドウ</t>
    </rPh>
    <rPh sb="2" eb="4">
      <t>シサン</t>
    </rPh>
    <rPh sb="4" eb="6">
      <t>ゴウケイ</t>
    </rPh>
    <phoneticPr fontId="4"/>
  </si>
  <si>
    <t>資産合計</t>
    <rPh sb="0" eb="2">
      <t>シサン</t>
    </rPh>
    <rPh sb="2" eb="4">
      <t>ゴウケイ</t>
    </rPh>
    <phoneticPr fontId="4"/>
  </si>
  <si>
    <t>負　債　の　部</t>
    <rPh sb="0" eb="1">
      <t>フ</t>
    </rPh>
    <rPh sb="2" eb="3">
      <t>サイ</t>
    </rPh>
    <rPh sb="6" eb="7">
      <t>ブ</t>
    </rPh>
    <phoneticPr fontId="4"/>
  </si>
  <si>
    <t>３．固　定　負　債</t>
    <rPh sb="2" eb="3">
      <t>カタム</t>
    </rPh>
    <rPh sb="4" eb="5">
      <t>サダム</t>
    </rPh>
    <rPh sb="6" eb="7">
      <t>フ</t>
    </rPh>
    <rPh sb="8" eb="9">
      <t>サイ</t>
    </rPh>
    <phoneticPr fontId="4"/>
  </si>
  <si>
    <t>引当金</t>
    <rPh sb="0" eb="2">
      <t>ヒキアテ</t>
    </rPh>
    <rPh sb="2" eb="3">
      <t>キン</t>
    </rPh>
    <phoneticPr fontId="4"/>
  </si>
  <si>
    <t>修繕引当金</t>
    <rPh sb="0" eb="2">
      <t>シュウゼン</t>
    </rPh>
    <rPh sb="2" eb="4">
      <t>ヒキアテ</t>
    </rPh>
    <rPh sb="4" eb="5">
      <t>キン</t>
    </rPh>
    <phoneticPr fontId="4"/>
  </si>
  <si>
    <t>固定負債合計</t>
    <rPh sb="0" eb="2">
      <t>コテイ</t>
    </rPh>
    <rPh sb="2" eb="4">
      <t>フサイ</t>
    </rPh>
    <rPh sb="4" eb="6">
      <t>ゴウケイ</t>
    </rPh>
    <phoneticPr fontId="4"/>
  </si>
  <si>
    <t>４．流　動　負　債</t>
    <rPh sb="2" eb="3">
      <t>リュウ</t>
    </rPh>
    <rPh sb="4" eb="5">
      <t>ドウ</t>
    </rPh>
    <rPh sb="6" eb="7">
      <t>フ</t>
    </rPh>
    <rPh sb="8" eb="9">
      <t>サイ</t>
    </rPh>
    <phoneticPr fontId="4"/>
  </si>
  <si>
    <t>未払金</t>
    <rPh sb="0" eb="2">
      <t>ミバラ</t>
    </rPh>
    <rPh sb="2" eb="3">
      <t>キン</t>
    </rPh>
    <phoneticPr fontId="4"/>
  </si>
  <si>
    <t>預かり金</t>
    <rPh sb="0" eb="1">
      <t>アズ</t>
    </rPh>
    <rPh sb="3" eb="4">
      <t>キン</t>
    </rPh>
    <phoneticPr fontId="4"/>
  </si>
  <si>
    <t>流動負債合計</t>
    <rPh sb="0" eb="2">
      <t>リュウドウ</t>
    </rPh>
    <rPh sb="2" eb="4">
      <t>フサイ</t>
    </rPh>
    <rPh sb="4" eb="6">
      <t>ゴウケイ</t>
    </rPh>
    <phoneticPr fontId="4"/>
  </si>
  <si>
    <t>負債の合計</t>
    <rPh sb="0" eb="2">
      <t>フサイ</t>
    </rPh>
    <rPh sb="3" eb="5">
      <t>ゴウケイ</t>
    </rPh>
    <phoneticPr fontId="4"/>
  </si>
  <si>
    <t>資　本　の　部</t>
    <rPh sb="0" eb="1">
      <t>シ</t>
    </rPh>
    <rPh sb="2" eb="3">
      <t>ホン</t>
    </rPh>
    <rPh sb="6" eb="7">
      <t>ブ</t>
    </rPh>
    <phoneticPr fontId="4"/>
  </si>
  <si>
    <t>５．資　本　金</t>
    <rPh sb="2" eb="3">
      <t>シ</t>
    </rPh>
    <rPh sb="4" eb="5">
      <t>ホン</t>
    </rPh>
    <rPh sb="6" eb="7">
      <t>キン</t>
    </rPh>
    <phoneticPr fontId="4"/>
  </si>
  <si>
    <t>自己資本金</t>
    <rPh sb="0" eb="2">
      <t>ジコ</t>
    </rPh>
    <rPh sb="2" eb="4">
      <t>シホン</t>
    </rPh>
    <rPh sb="4" eb="5">
      <t>キン</t>
    </rPh>
    <phoneticPr fontId="4"/>
  </si>
  <si>
    <t>借入資本金</t>
    <rPh sb="0" eb="1">
      <t>シャク</t>
    </rPh>
    <rPh sb="1" eb="2">
      <t>ニュウ</t>
    </rPh>
    <rPh sb="2" eb="5">
      <t>シホンキン</t>
    </rPh>
    <phoneticPr fontId="4"/>
  </si>
  <si>
    <t>企業債</t>
  </si>
  <si>
    <t>借入資本金合計</t>
  </si>
  <si>
    <t>資本金合計</t>
  </si>
  <si>
    <t>６．剰　余　金</t>
    <rPh sb="2" eb="3">
      <t>ジョウ</t>
    </rPh>
    <rPh sb="4" eb="5">
      <t>アマ</t>
    </rPh>
    <rPh sb="6" eb="7">
      <t>キン</t>
    </rPh>
    <phoneticPr fontId="4"/>
  </si>
  <si>
    <t>資本剰余金</t>
    <rPh sb="0" eb="2">
      <t>シホン</t>
    </rPh>
    <rPh sb="2" eb="3">
      <t>ジョウ</t>
    </rPh>
    <rPh sb="3" eb="4">
      <t>アマ</t>
    </rPh>
    <rPh sb="4" eb="5">
      <t>キン</t>
    </rPh>
    <phoneticPr fontId="4"/>
  </si>
  <si>
    <t>資本剰余金合計</t>
    <rPh sb="0" eb="2">
      <t>シホン</t>
    </rPh>
    <rPh sb="2" eb="3">
      <t>ジョウ</t>
    </rPh>
    <rPh sb="3" eb="4">
      <t>アマ</t>
    </rPh>
    <rPh sb="4" eb="5">
      <t>キン</t>
    </rPh>
    <rPh sb="5" eb="7">
      <t>ゴウケイ</t>
    </rPh>
    <phoneticPr fontId="4"/>
  </si>
  <si>
    <t>利益剰余金</t>
    <rPh sb="0" eb="2">
      <t>リエキ</t>
    </rPh>
    <rPh sb="2" eb="3">
      <t>ジョウ</t>
    </rPh>
    <rPh sb="3" eb="4">
      <t>アマ</t>
    </rPh>
    <rPh sb="4" eb="5">
      <t>キン</t>
    </rPh>
    <phoneticPr fontId="4"/>
  </si>
  <si>
    <t>減債積立金</t>
    <rPh sb="0" eb="2">
      <t>ゲンサイ</t>
    </rPh>
    <rPh sb="2" eb="4">
      <t>ツミタテ</t>
    </rPh>
    <rPh sb="4" eb="5">
      <t>キン</t>
    </rPh>
    <phoneticPr fontId="4"/>
  </si>
  <si>
    <t>建設改良積立金</t>
    <rPh sb="0" eb="2">
      <t>ケンセツ</t>
    </rPh>
    <rPh sb="2" eb="4">
      <t>カイリョウ</t>
    </rPh>
    <rPh sb="4" eb="6">
      <t>ツミタテ</t>
    </rPh>
    <rPh sb="6" eb="7">
      <t>キン</t>
    </rPh>
    <phoneticPr fontId="4"/>
  </si>
  <si>
    <t>当年度未処分利益剰余金</t>
    <rPh sb="0" eb="1">
      <t>トウ</t>
    </rPh>
    <rPh sb="1" eb="3">
      <t>ネンド</t>
    </rPh>
    <rPh sb="3" eb="4">
      <t>ミ</t>
    </rPh>
    <rPh sb="4" eb="6">
      <t>ショブン</t>
    </rPh>
    <rPh sb="6" eb="8">
      <t>リエキ</t>
    </rPh>
    <rPh sb="8" eb="9">
      <t>ジョウ</t>
    </rPh>
    <rPh sb="9" eb="10">
      <t>アマ</t>
    </rPh>
    <rPh sb="10" eb="11">
      <t>キン</t>
    </rPh>
    <phoneticPr fontId="4"/>
  </si>
  <si>
    <t>利益剰余金合計</t>
    <rPh sb="0" eb="2">
      <t>リエキ</t>
    </rPh>
    <rPh sb="2" eb="5">
      <t>ジョウヨキン</t>
    </rPh>
    <rPh sb="5" eb="7">
      <t>ゴウケイ</t>
    </rPh>
    <phoneticPr fontId="4"/>
  </si>
  <si>
    <t>剰余金合計</t>
    <rPh sb="0" eb="3">
      <t>ジョウヨキン</t>
    </rPh>
    <rPh sb="3" eb="5">
      <t>ゴウケイ</t>
    </rPh>
    <phoneticPr fontId="4"/>
  </si>
  <si>
    <t>資本合計</t>
    <rPh sb="0" eb="2">
      <t>シホン</t>
    </rPh>
    <rPh sb="2" eb="4">
      <t>ゴウケイ</t>
    </rPh>
    <phoneticPr fontId="4"/>
  </si>
  <si>
    <t>負債資本合計</t>
    <rPh sb="0" eb="2">
      <t>フサイ</t>
    </rPh>
    <rPh sb="2" eb="4">
      <t>シホン</t>
    </rPh>
    <rPh sb="4" eb="6">
      <t>ゴウケイ</t>
    </rPh>
    <phoneticPr fontId="4"/>
  </si>
  <si>
    <t>減価償却費</t>
    <rPh sb="0" eb="2">
      <t>ゲンカ</t>
    </rPh>
    <rPh sb="2" eb="4">
      <t>ショウキャク</t>
    </rPh>
    <rPh sb="4" eb="5">
      <t>ヒ</t>
    </rPh>
    <phoneticPr fontId="5"/>
  </si>
  <si>
    <t>工業用水道</t>
    <rPh sb="0" eb="5">
      <t>コウスイ</t>
    </rPh>
    <phoneticPr fontId="5"/>
  </si>
  <si>
    <t>年度</t>
    <rPh sb="0" eb="2">
      <t>ネンド</t>
    </rPh>
    <phoneticPr fontId="5"/>
  </si>
  <si>
    <t>資産の種類（施設別内訳）</t>
    <rPh sb="0" eb="2">
      <t>シサン</t>
    </rPh>
    <rPh sb="3" eb="5">
      <t>シュルイ</t>
    </rPh>
    <rPh sb="10" eb="11">
      <t>ワケ</t>
    </rPh>
    <phoneticPr fontId="5"/>
  </si>
  <si>
    <t>取得価格</t>
    <rPh sb="0" eb="2">
      <t>シュトク</t>
    </rPh>
    <rPh sb="2" eb="4">
      <t>カカク</t>
    </rPh>
    <phoneticPr fontId="5"/>
  </si>
  <si>
    <t>要償却額</t>
    <rPh sb="0" eb="1">
      <t>ヨウ</t>
    </rPh>
    <rPh sb="1" eb="3">
      <t>ショウキャク</t>
    </rPh>
    <rPh sb="3" eb="4">
      <t>ガク</t>
    </rPh>
    <phoneticPr fontId="5"/>
  </si>
  <si>
    <t>償却年数</t>
    <rPh sb="0" eb="2">
      <t>ショウキャク</t>
    </rPh>
    <rPh sb="2" eb="4">
      <t>ネンスウ</t>
    </rPh>
    <phoneticPr fontId="5"/>
  </si>
  <si>
    <t>開始</t>
    <rPh sb="0" eb="2">
      <t>カイシ</t>
    </rPh>
    <phoneticPr fontId="5"/>
  </si>
  <si>
    <t>終了</t>
    <rPh sb="0" eb="2">
      <t>シュウリョウ</t>
    </rPh>
    <phoneticPr fontId="5"/>
  </si>
  <si>
    <t>償却累計</t>
    <rPh sb="0" eb="2">
      <t>ショウキャク</t>
    </rPh>
    <rPh sb="2" eb="4">
      <t>ルイケイ</t>
    </rPh>
    <phoneticPr fontId="5"/>
  </si>
  <si>
    <t>土地</t>
    <rPh sb="0" eb="2">
      <t>トチ</t>
    </rPh>
    <phoneticPr fontId="5"/>
  </si>
  <si>
    <t>１号</t>
    <rPh sb="1" eb="2">
      <t>ゴウ</t>
    </rPh>
    <phoneticPr fontId="5"/>
  </si>
  <si>
    <t>５４５－２　４００㎡　　５４８　４６１㎡　水道用地</t>
    <phoneticPr fontId="5"/>
  </si>
  <si>
    <t>２号</t>
    <rPh sb="1" eb="2">
      <t>ゴウ</t>
    </rPh>
    <phoneticPr fontId="5"/>
  </si>
  <si>
    <t>４６１－６　１０４㎡　水道用地</t>
    <rPh sb="11" eb="13">
      <t>スイドウ</t>
    </rPh>
    <rPh sb="13" eb="15">
      <t>ヨウチ</t>
    </rPh>
    <phoneticPr fontId="5"/>
  </si>
  <si>
    <t>３号</t>
    <rPh sb="1" eb="2">
      <t>ゴウ</t>
    </rPh>
    <phoneticPr fontId="5"/>
  </si>
  <si>
    <t>２７３－２　１０５㎡　雑種地</t>
    <rPh sb="11" eb="13">
      <t>ザッシュ</t>
    </rPh>
    <rPh sb="13" eb="14">
      <t>チ</t>
    </rPh>
    <phoneticPr fontId="5"/>
  </si>
  <si>
    <t>建　　物</t>
    <rPh sb="0" eb="1">
      <t>ケン</t>
    </rPh>
    <rPh sb="3" eb="4">
      <t>ブツ</t>
    </rPh>
    <phoneticPr fontId="5"/>
  </si>
  <si>
    <t>取水施設</t>
    <rPh sb="0" eb="2">
      <t>シュスイ</t>
    </rPh>
    <rPh sb="2" eb="4">
      <t>シセツ</t>
    </rPh>
    <phoneticPr fontId="5"/>
  </si>
  <si>
    <t>ＮＯ．１取水ポンプ室　ＲＣ＝９㎡</t>
    <rPh sb="4" eb="6">
      <t>シュスイ</t>
    </rPh>
    <rPh sb="9" eb="10">
      <t>シツ</t>
    </rPh>
    <phoneticPr fontId="5"/>
  </si>
  <si>
    <t>配水施設</t>
    <rPh sb="0" eb="2">
      <t>ハイスイ</t>
    </rPh>
    <rPh sb="2" eb="4">
      <t>シセツ</t>
    </rPh>
    <phoneticPr fontId="5"/>
  </si>
  <si>
    <t>管理室　ＲＣ＝５０㎡</t>
    <rPh sb="0" eb="3">
      <t>カンリシツ</t>
    </rPh>
    <phoneticPr fontId="5"/>
  </si>
  <si>
    <t>ＮＯ．２取水ポンプ室　ＲＣ＝２１．４６㎡</t>
    <rPh sb="4" eb="6">
      <t>シュスイ</t>
    </rPh>
    <rPh sb="9" eb="10">
      <t>シツ</t>
    </rPh>
    <phoneticPr fontId="5"/>
  </si>
  <si>
    <t>水質検査室　ＲＣ＝４．６２㎡</t>
    <rPh sb="0" eb="2">
      <t>スイシツ</t>
    </rPh>
    <rPh sb="2" eb="4">
      <t>ケンサ</t>
    </rPh>
    <rPh sb="4" eb="5">
      <t>シツ</t>
    </rPh>
    <phoneticPr fontId="5"/>
  </si>
  <si>
    <t>ＮＯ．３取水ポンプ室　ＲＣ＝１６㎡</t>
    <rPh sb="4" eb="6">
      <t>シュスイ</t>
    </rPh>
    <rPh sb="9" eb="10">
      <t>シツ</t>
    </rPh>
    <phoneticPr fontId="5"/>
  </si>
  <si>
    <t>構　築　物</t>
    <rPh sb="0" eb="1">
      <t>カマエ</t>
    </rPh>
    <rPh sb="2" eb="3">
      <t>チク</t>
    </rPh>
    <rPh sb="4" eb="5">
      <t>ブツ</t>
    </rPh>
    <phoneticPr fontId="5"/>
  </si>
  <si>
    <t>配水管　Φ２００　Ｌ＝３２９．０ｍ</t>
    <rPh sb="0" eb="3">
      <t>ハイスイカン</t>
    </rPh>
    <phoneticPr fontId="5"/>
  </si>
  <si>
    <t>配水池　Ｕ＝３７４m3　15×4.5m×3.0m×2池</t>
    <rPh sb="0" eb="2">
      <t>ハイスイ</t>
    </rPh>
    <rPh sb="2" eb="3">
      <t>イケ</t>
    </rPh>
    <rPh sb="26" eb="27">
      <t>イケ</t>
    </rPh>
    <phoneticPr fontId="5"/>
  </si>
  <si>
    <t>ＮＯ．１取水井　Φ２５０　Ｈ＝２４０．０ｍ</t>
    <rPh sb="4" eb="6">
      <t>シュスイ</t>
    </rPh>
    <rPh sb="6" eb="7">
      <t>イ</t>
    </rPh>
    <phoneticPr fontId="5"/>
  </si>
  <si>
    <t>配水場内配管</t>
    <rPh sb="0" eb="2">
      <t>ハイスイ</t>
    </rPh>
    <rPh sb="2" eb="4">
      <t>ジョウナイ</t>
    </rPh>
    <rPh sb="4" eb="5">
      <t>クバ</t>
    </rPh>
    <rPh sb="5" eb="6">
      <t>カン</t>
    </rPh>
    <phoneticPr fontId="5"/>
  </si>
  <si>
    <t>配水場内整備（門・フェンス）</t>
    <rPh sb="0" eb="2">
      <t>ハイスイ</t>
    </rPh>
    <rPh sb="2" eb="4">
      <t>ジョウナイ</t>
    </rPh>
    <rPh sb="4" eb="6">
      <t>セイビ</t>
    </rPh>
    <rPh sb="7" eb="8">
      <t>モン</t>
    </rPh>
    <phoneticPr fontId="5"/>
  </si>
  <si>
    <t>配水管　Φ２００　Ｌ＝３７１．６ｍ</t>
    <rPh sb="0" eb="3">
      <t>ハイスイカン</t>
    </rPh>
    <phoneticPr fontId="5"/>
  </si>
  <si>
    <t>配水管　Φ１５０　Ｌ＝５９４．４ｍ</t>
    <rPh sb="0" eb="3">
      <t>ハイスイカン</t>
    </rPh>
    <phoneticPr fontId="5"/>
  </si>
  <si>
    <t>配水管　Φ１００　Ｌ＝４１２．０ｍ</t>
    <rPh sb="0" eb="3">
      <t>ハイスイカン</t>
    </rPh>
    <phoneticPr fontId="5"/>
  </si>
  <si>
    <t>配水管　Φ７５　Ｌ＝１５０．０ｍ</t>
    <rPh sb="0" eb="3">
      <t>ハイスイカン</t>
    </rPh>
    <phoneticPr fontId="5"/>
  </si>
  <si>
    <t>配水管分岐　１６ヵ所</t>
    <rPh sb="0" eb="3">
      <t>ハイスイカン</t>
    </rPh>
    <rPh sb="3" eb="5">
      <t>ブンキ</t>
    </rPh>
    <rPh sb="9" eb="10">
      <t>ショ</t>
    </rPh>
    <phoneticPr fontId="5"/>
  </si>
  <si>
    <t>ＮＯ．２水源地擁壁</t>
    <rPh sb="4" eb="7">
      <t>スイゲンチ</t>
    </rPh>
    <rPh sb="7" eb="8">
      <t>ヨウ</t>
    </rPh>
    <rPh sb="8" eb="9">
      <t>ヘキ</t>
    </rPh>
    <phoneticPr fontId="5"/>
  </si>
  <si>
    <t>導水施設</t>
    <rPh sb="0" eb="2">
      <t>ドウスイ</t>
    </rPh>
    <rPh sb="2" eb="4">
      <t>シセツ</t>
    </rPh>
    <phoneticPr fontId="5"/>
  </si>
  <si>
    <t>ＮＯ．２導水管　Φ１５０　Ｌ＝５７０．５ｍ</t>
    <rPh sb="4" eb="6">
      <t>ドウスイ</t>
    </rPh>
    <rPh sb="6" eb="7">
      <t>カン</t>
    </rPh>
    <phoneticPr fontId="5"/>
  </si>
  <si>
    <t>ＮＯ．３導水管　Φ１５０　Ｌ＝１１２７．０ｍ</t>
    <rPh sb="4" eb="6">
      <t>ドウスイ</t>
    </rPh>
    <rPh sb="6" eb="7">
      <t>カン</t>
    </rPh>
    <phoneticPr fontId="5"/>
  </si>
  <si>
    <t>ＮＯ．２導水管　Φ１５０　Ｌ＝１６４．９ｍ</t>
    <rPh sb="4" eb="6">
      <t>ドウスイ</t>
    </rPh>
    <rPh sb="6" eb="7">
      <t>カン</t>
    </rPh>
    <phoneticPr fontId="5"/>
  </si>
  <si>
    <t>ＮＯ．３導水管　Φ１５０　Ｌ＝１６４．５ｍ</t>
    <rPh sb="4" eb="6">
      <t>ドウスイ</t>
    </rPh>
    <rPh sb="6" eb="7">
      <t>カン</t>
    </rPh>
    <phoneticPr fontId="5"/>
  </si>
  <si>
    <t>ＮＯ．２取水井　Φ３００　Ｈ＝２２０．０ｍ</t>
    <rPh sb="4" eb="6">
      <t>シュスイ</t>
    </rPh>
    <rPh sb="6" eb="7">
      <t>イ</t>
    </rPh>
    <phoneticPr fontId="5"/>
  </si>
  <si>
    <t>ＮＯ．２水源地場内整備</t>
    <rPh sb="4" eb="7">
      <t>スイゲンチ</t>
    </rPh>
    <rPh sb="7" eb="9">
      <t>ジョウナイ</t>
    </rPh>
    <rPh sb="9" eb="11">
      <t>セイビ</t>
    </rPh>
    <phoneticPr fontId="5"/>
  </si>
  <si>
    <t>ＮＯ．２導水ポンプ井</t>
    <rPh sb="4" eb="6">
      <t>ドウスイ</t>
    </rPh>
    <rPh sb="9" eb="10">
      <t>イ</t>
    </rPh>
    <phoneticPr fontId="5"/>
  </si>
  <si>
    <t>ＮＯ．３取水井　Φ２５０　Ｈ＝２２０．０ｍ</t>
    <rPh sb="4" eb="6">
      <t>シュスイ</t>
    </rPh>
    <rPh sb="6" eb="7">
      <t>イ</t>
    </rPh>
    <phoneticPr fontId="5"/>
  </si>
  <si>
    <t>導水管　Φ１５０　Ｌ＝５２５．６ｍ</t>
    <rPh sb="0" eb="2">
      <t>ドウスイ</t>
    </rPh>
    <rPh sb="2" eb="3">
      <t>カン</t>
    </rPh>
    <phoneticPr fontId="5"/>
  </si>
  <si>
    <t>配水管　Φ１５０　Ｌ＝２９８．０ｍ</t>
    <rPh sb="0" eb="2">
      <t>ハイスイ</t>
    </rPh>
    <rPh sb="2" eb="3">
      <t>カン</t>
    </rPh>
    <phoneticPr fontId="5"/>
  </si>
  <si>
    <t>ＮＯ．３取水井　Φ３００　Ｈ＝２７０．０ｍ</t>
    <rPh sb="4" eb="6">
      <t>シュスイ</t>
    </rPh>
    <rPh sb="6" eb="7">
      <t>イ</t>
    </rPh>
    <phoneticPr fontId="5"/>
  </si>
  <si>
    <t>配水管　Φ１５０　Ｌ＝１８５．０ｍ</t>
    <rPh sb="0" eb="2">
      <t>ハイスイ</t>
    </rPh>
    <rPh sb="2" eb="3">
      <t>カン</t>
    </rPh>
    <phoneticPr fontId="5"/>
  </si>
  <si>
    <t>配水管　Φ１５０　Ｌ＝１９３ｍ</t>
    <rPh sb="0" eb="2">
      <t>ハイスイ</t>
    </rPh>
    <rPh sb="2" eb="3">
      <t>カン</t>
    </rPh>
    <phoneticPr fontId="5"/>
  </si>
  <si>
    <t>配水管布設工事測量設計業務委託</t>
    <rPh sb="0" eb="3">
      <t>ハイスイカン</t>
    </rPh>
    <rPh sb="3" eb="5">
      <t>フセツ</t>
    </rPh>
    <rPh sb="5" eb="7">
      <t>コウジ</t>
    </rPh>
    <rPh sb="7" eb="9">
      <t>ソクリョウ</t>
    </rPh>
    <rPh sb="9" eb="11">
      <t>セッケイ</t>
    </rPh>
    <rPh sb="11" eb="13">
      <t>ギョウム</t>
    </rPh>
    <rPh sb="13" eb="15">
      <t>イタク</t>
    </rPh>
    <phoneticPr fontId="5"/>
  </si>
  <si>
    <t>配水管高尾野線</t>
    <rPh sb="0" eb="3">
      <t>ハイスイカン</t>
    </rPh>
    <rPh sb="3" eb="4">
      <t>タカ</t>
    </rPh>
    <rPh sb="4" eb="5">
      <t>オ</t>
    </rPh>
    <rPh sb="5" eb="6">
      <t>ノ</t>
    </rPh>
    <rPh sb="6" eb="7">
      <t>セン</t>
    </rPh>
    <phoneticPr fontId="5"/>
  </si>
  <si>
    <t>第４水源地さく井設計委託</t>
    <rPh sb="0" eb="1">
      <t>ダイ</t>
    </rPh>
    <rPh sb="2" eb="5">
      <t>スイゲンチ</t>
    </rPh>
    <rPh sb="7" eb="8">
      <t>イ</t>
    </rPh>
    <rPh sb="8" eb="10">
      <t>セッケイ</t>
    </rPh>
    <rPh sb="10" eb="12">
      <t>イタク</t>
    </rPh>
    <phoneticPr fontId="5"/>
  </si>
  <si>
    <t>水源地電気探査業務委託</t>
    <rPh sb="0" eb="3">
      <t>スイゲンチ</t>
    </rPh>
    <rPh sb="3" eb="5">
      <t>デンキ</t>
    </rPh>
    <rPh sb="5" eb="7">
      <t>タンサ</t>
    </rPh>
    <rPh sb="7" eb="9">
      <t>ギョウム</t>
    </rPh>
    <rPh sb="9" eb="11">
      <t>イタク</t>
    </rPh>
    <phoneticPr fontId="5"/>
  </si>
  <si>
    <t>機械及び装置</t>
    <rPh sb="0" eb="2">
      <t>キカイ</t>
    </rPh>
    <rPh sb="2" eb="3">
      <t>オヨ</t>
    </rPh>
    <rPh sb="4" eb="6">
      <t>ソウチ</t>
    </rPh>
    <phoneticPr fontId="5"/>
  </si>
  <si>
    <t>ＮＯ．１取水ポンプ　２台</t>
    <rPh sb="4" eb="6">
      <t>シュスイ</t>
    </rPh>
    <rPh sb="11" eb="12">
      <t>ダイ</t>
    </rPh>
    <phoneticPr fontId="5"/>
  </si>
  <si>
    <t>ＮＯ．１取水井電気計装設備</t>
    <rPh sb="4" eb="6">
      <t>シュスイ</t>
    </rPh>
    <rPh sb="6" eb="7">
      <t>イ</t>
    </rPh>
    <rPh sb="7" eb="9">
      <t>デンキ</t>
    </rPh>
    <rPh sb="9" eb="11">
      <t>ケイソウ</t>
    </rPh>
    <rPh sb="11" eb="13">
      <t>セツビ</t>
    </rPh>
    <phoneticPr fontId="5"/>
  </si>
  <si>
    <t>ＮＯ．２電気計装設備　Ｌ＝５７０．５ｍ</t>
    <rPh sb="4" eb="6">
      <t>デンキ</t>
    </rPh>
    <rPh sb="6" eb="8">
      <t>ケイソウ</t>
    </rPh>
    <rPh sb="8" eb="10">
      <t>セツビ</t>
    </rPh>
    <phoneticPr fontId="5"/>
  </si>
  <si>
    <t>ＮＯ．３電気計装設備　Ｌ＝１１２７．０ｍ</t>
    <rPh sb="4" eb="6">
      <t>デンキ</t>
    </rPh>
    <rPh sb="6" eb="8">
      <t>ケイソウ</t>
    </rPh>
    <rPh sb="8" eb="10">
      <t>セツビ</t>
    </rPh>
    <phoneticPr fontId="5"/>
  </si>
  <si>
    <t>ＮＯ．２電気計装設備　</t>
    <rPh sb="4" eb="6">
      <t>デンキ</t>
    </rPh>
    <rPh sb="6" eb="8">
      <t>ケイソウ</t>
    </rPh>
    <rPh sb="8" eb="10">
      <t>セツビ</t>
    </rPh>
    <phoneticPr fontId="5"/>
  </si>
  <si>
    <t>ＮＯ．３電気計装設備　</t>
    <rPh sb="4" eb="6">
      <t>デンキ</t>
    </rPh>
    <rPh sb="6" eb="8">
      <t>ケイソウ</t>
    </rPh>
    <rPh sb="8" eb="10">
      <t>セツビ</t>
    </rPh>
    <phoneticPr fontId="5"/>
  </si>
  <si>
    <t>配水地電気計装設備　</t>
    <rPh sb="0" eb="2">
      <t>ハイスイ</t>
    </rPh>
    <rPh sb="2" eb="3">
      <t>チ</t>
    </rPh>
    <rPh sb="3" eb="5">
      <t>デンキ</t>
    </rPh>
    <rPh sb="5" eb="7">
      <t>ケイソウ</t>
    </rPh>
    <rPh sb="7" eb="9">
      <t>セツビ</t>
    </rPh>
    <phoneticPr fontId="5"/>
  </si>
  <si>
    <t>ＮＯ．２取水ポンプ　１台</t>
    <rPh sb="4" eb="6">
      <t>シュスイ</t>
    </rPh>
    <rPh sb="11" eb="12">
      <t>ダイ</t>
    </rPh>
    <phoneticPr fontId="5"/>
  </si>
  <si>
    <t>ＮＯ．２取水井電気計装設備</t>
    <rPh sb="4" eb="6">
      <t>シュスイ</t>
    </rPh>
    <rPh sb="6" eb="7">
      <t>イ</t>
    </rPh>
    <rPh sb="7" eb="9">
      <t>デンキ</t>
    </rPh>
    <rPh sb="9" eb="11">
      <t>ケイソウ</t>
    </rPh>
    <rPh sb="11" eb="13">
      <t>セツビ</t>
    </rPh>
    <phoneticPr fontId="5"/>
  </si>
  <si>
    <t>導水ポンプ　Φ８０　１１KW　２台</t>
    <rPh sb="0" eb="2">
      <t>ドウスイ</t>
    </rPh>
    <rPh sb="16" eb="17">
      <t>ダイ</t>
    </rPh>
    <phoneticPr fontId="5"/>
  </si>
  <si>
    <t>導水ポンプ電気計装設備</t>
    <rPh sb="0" eb="2">
      <t>ドウスイ</t>
    </rPh>
    <rPh sb="5" eb="7">
      <t>デンキ</t>
    </rPh>
    <rPh sb="7" eb="9">
      <t>ケイソウ</t>
    </rPh>
    <rPh sb="9" eb="11">
      <t>セツビ</t>
    </rPh>
    <phoneticPr fontId="5"/>
  </si>
  <si>
    <t>ＮＯ．１取水ポンプ　１台</t>
    <rPh sb="4" eb="6">
      <t>シュスイ</t>
    </rPh>
    <rPh sb="11" eb="12">
      <t>ダイ</t>
    </rPh>
    <phoneticPr fontId="5"/>
  </si>
  <si>
    <t>非常用発電機</t>
    <rPh sb="0" eb="3">
      <t>ヒジョウヨウ</t>
    </rPh>
    <rPh sb="3" eb="6">
      <t>ハツデンキ</t>
    </rPh>
    <phoneticPr fontId="5"/>
  </si>
  <si>
    <t>ＮＯ．３取水ポンプ　２台</t>
    <rPh sb="4" eb="6">
      <t>シュスイ</t>
    </rPh>
    <rPh sb="11" eb="12">
      <t>ダイ</t>
    </rPh>
    <phoneticPr fontId="5"/>
  </si>
  <si>
    <t>ＮＯ．３取水井電気計装設備</t>
    <rPh sb="4" eb="6">
      <t>シュスイ</t>
    </rPh>
    <rPh sb="6" eb="7">
      <t>イ</t>
    </rPh>
    <rPh sb="7" eb="9">
      <t>デンキ</t>
    </rPh>
    <rPh sb="9" eb="11">
      <t>ケイソウ</t>
    </rPh>
    <rPh sb="11" eb="13">
      <t>セツビ</t>
    </rPh>
    <phoneticPr fontId="5"/>
  </si>
  <si>
    <t>ＮＯ．２取水ポンプ　１台 （予備用）</t>
    <rPh sb="4" eb="6">
      <t>シュスイ</t>
    </rPh>
    <rPh sb="11" eb="12">
      <t>ダイ</t>
    </rPh>
    <rPh sb="14" eb="16">
      <t>ヨビ</t>
    </rPh>
    <rPh sb="16" eb="17">
      <t>ヨウ</t>
    </rPh>
    <phoneticPr fontId="5"/>
  </si>
  <si>
    <t>電算システム（パソコン、企業会計システム）</t>
    <rPh sb="0" eb="2">
      <t>デンサン</t>
    </rPh>
    <rPh sb="12" eb="13">
      <t>キ</t>
    </rPh>
    <rPh sb="13" eb="14">
      <t>ギョウ</t>
    </rPh>
    <rPh sb="14" eb="16">
      <t>カイケイ</t>
    </rPh>
    <phoneticPr fontId="5"/>
  </si>
  <si>
    <t>第２水源地流量計</t>
    <rPh sb="0" eb="1">
      <t>ダイ</t>
    </rPh>
    <rPh sb="2" eb="5">
      <t>スイゲンチ</t>
    </rPh>
    <rPh sb="5" eb="7">
      <t>リュウリョウ</t>
    </rPh>
    <rPh sb="7" eb="8">
      <t>ケイ</t>
    </rPh>
    <phoneticPr fontId="5"/>
  </si>
  <si>
    <t>濁度計</t>
    <rPh sb="0" eb="1">
      <t>ダク</t>
    </rPh>
    <rPh sb="1" eb="2">
      <t>ド</t>
    </rPh>
    <rPh sb="2" eb="3">
      <t>ケイ</t>
    </rPh>
    <phoneticPr fontId="5"/>
  </si>
  <si>
    <t>ＮＯ．２ポンプ水位計</t>
    <rPh sb="7" eb="9">
      <t>スイイ</t>
    </rPh>
    <rPh sb="9" eb="10">
      <t>ケイ</t>
    </rPh>
    <phoneticPr fontId="5"/>
  </si>
  <si>
    <t>年　度</t>
    <rPh sb="0" eb="1">
      <t>トシ</t>
    </rPh>
    <rPh sb="2" eb="3">
      <t>ド</t>
    </rPh>
    <phoneticPr fontId="5"/>
  </si>
  <si>
    <t>減価償却額</t>
    <rPh sb="0" eb="2">
      <t>ゲンカ</t>
    </rPh>
    <rPh sb="2" eb="4">
      <t>ショウキャク</t>
    </rPh>
    <rPh sb="4" eb="5">
      <t>ガク</t>
    </rPh>
    <phoneticPr fontId="5"/>
  </si>
  <si>
    <t>累計</t>
    <rPh sb="0" eb="2">
      <t>ルイケイ</t>
    </rPh>
    <phoneticPr fontId="5"/>
  </si>
  <si>
    <t>Ｈ ．1．３．27</t>
    <phoneticPr fontId="4"/>
  </si>
  <si>
    <t>　　　　－　　　　</t>
    <phoneticPr fontId="4"/>
  </si>
  <si>
    <t>4.85%</t>
    <phoneticPr fontId="4"/>
  </si>
  <si>
    <t>Ｈ ．29．３．25</t>
    <phoneticPr fontId="4"/>
  </si>
  <si>
    <t>〃</t>
    <phoneticPr fontId="4"/>
  </si>
  <si>
    <t>Ｈ ．1．３．30</t>
    <phoneticPr fontId="4"/>
  </si>
  <si>
    <t>－</t>
    <phoneticPr fontId="4"/>
  </si>
  <si>
    <t>4.95%</t>
    <phoneticPr fontId="4"/>
  </si>
  <si>
    <t>Ｈ ．２．３．26</t>
    <phoneticPr fontId="4"/>
  </si>
  <si>
    <t>6.20%</t>
    <phoneticPr fontId="4"/>
  </si>
  <si>
    <t>Ｈ ．2２．9．２7</t>
    <phoneticPr fontId="4"/>
  </si>
  <si>
    <t>Ｈ ．２．２．22</t>
    <phoneticPr fontId="4"/>
  </si>
  <si>
    <t>5.50%</t>
    <phoneticPr fontId="4"/>
  </si>
  <si>
    <t>Ｈ ．26．９．20</t>
    <phoneticPr fontId="4"/>
  </si>
  <si>
    <t>Ｈ ．３．３．25</t>
    <phoneticPr fontId="4"/>
  </si>
  <si>
    <t>6.60%</t>
    <phoneticPr fontId="4"/>
  </si>
  <si>
    <t>Ｈ ．31．３．25</t>
    <phoneticPr fontId="4"/>
  </si>
  <si>
    <t>Ｈ ．３．３．26</t>
    <phoneticPr fontId="4"/>
  </si>
  <si>
    <t>6.70%</t>
    <phoneticPr fontId="4"/>
  </si>
  <si>
    <t>Ｈ ．28．３．20</t>
    <phoneticPr fontId="4"/>
  </si>
  <si>
    <t>Ｈ ．13．３．29</t>
    <phoneticPr fontId="4"/>
  </si>
  <si>
    <t>1.70%</t>
    <phoneticPr fontId="4"/>
  </si>
  <si>
    <t>Ｈ ．38．３．20</t>
    <phoneticPr fontId="4"/>
  </si>
  <si>
    <t>Ｈ ．13．６．28</t>
    <phoneticPr fontId="4"/>
  </si>
  <si>
    <t>1.90%</t>
    <phoneticPr fontId="4"/>
  </si>
  <si>
    <t>Ｈ ．13．６．29</t>
    <phoneticPr fontId="4"/>
  </si>
  <si>
    <t>1.80%</t>
    <phoneticPr fontId="4"/>
  </si>
  <si>
    <t>Ｈ ．2２．9．21</t>
    <phoneticPr fontId="4"/>
  </si>
  <si>
    <t>Ｈ ．26．３．20</t>
    <phoneticPr fontId="4"/>
  </si>
  <si>
    <t>〃</t>
    <phoneticPr fontId="4"/>
  </si>
  <si>
    <t>Ｈ ．41．３．25</t>
    <phoneticPr fontId="4"/>
  </si>
  <si>
    <t>－</t>
    <phoneticPr fontId="4"/>
  </si>
  <si>
    <t>(１)</t>
    <phoneticPr fontId="4"/>
  </si>
  <si>
    <t>(１)</t>
    <phoneticPr fontId="4"/>
  </si>
  <si>
    <t>イ</t>
    <phoneticPr fontId="4"/>
  </si>
  <si>
    <t>イ</t>
    <phoneticPr fontId="4"/>
  </si>
  <si>
    <t>ロ</t>
    <phoneticPr fontId="4"/>
  </si>
  <si>
    <t>ハ</t>
    <phoneticPr fontId="4"/>
  </si>
  <si>
    <t>(１)</t>
    <phoneticPr fontId="4"/>
  </si>
  <si>
    <t>ニ</t>
    <phoneticPr fontId="4"/>
  </si>
  <si>
    <t>ホ</t>
    <phoneticPr fontId="4"/>
  </si>
  <si>
    <t>企業債</t>
    <phoneticPr fontId="4"/>
  </si>
  <si>
    <t>借入資本金合計</t>
    <phoneticPr fontId="4"/>
  </si>
  <si>
    <t>資本金合計</t>
    <phoneticPr fontId="4"/>
  </si>
  <si>
    <t>(２)</t>
    <phoneticPr fontId="4"/>
  </si>
  <si>
    <t>資　産　の　種　類</t>
    <rPh sb="0" eb="1">
      <t>シ</t>
    </rPh>
    <rPh sb="2" eb="3">
      <t>サン</t>
    </rPh>
    <rPh sb="6" eb="7">
      <t>シュ</t>
    </rPh>
    <rPh sb="8" eb="9">
      <t>タグイ</t>
    </rPh>
    <phoneticPr fontId="4"/>
  </si>
  <si>
    <t>年度当初の現在高</t>
    <rPh sb="0" eb="2">
      <t>ネンド</t>
    </rPh>
    <rPh sb="2" eb="4">
      <t>トウショ</t>
    </rPh>
    <rPh sb="5" eb="7">
      <t>ゲンザイ</t>
    </rPh>
    <rPh sb="7" eb="8">
      <t>タカ</t>
    </rPh>
    <phoneticPr fontId="4"/>
  </si>
  <si>
    <t>年度末現在高</t>
    <rPh sb="0" eb="2">
      <t>ネンド</t>
    </rPh>
    <rPh sb="2" eb="3">
      <t>マツ</t>
    </rPh>
    <rPh sb="3" eb="5">
      <t>ゲンザイ</t>
    </rPh>
    <rPh sb="5" eb="6">
      <t>タカ</t>
    </rPh>
    <phoneticPr fontId="4"/>
  </si>
  <si>
    <t>減　　価　　償　　却　　累　　計　　額</t>
    <rPh sb="0" eb="1">
      <t>ゲン</t>
    </rPh>
    <rPh sb="3" eb="4">
      <t>アタイ</t>
    </rPh>
    <rPh sb="6" eb="7">
      <t>ショウ</t>
    </rPh>
    <rPh sb="9" eb="10">
      <t>キャク</t>
    </rPh>
    <rPh sb="12" eb="13">
      <t>ルイ</t>
    </rPh>
    <rPh sb="15" eb="16">
      <t>ケイ</t>
    </rPh>
    <rPh sb="18" eb="19">
      <t>ガク</t>
    </rPh>
    <phoneticPr fontId="4"/>
  </si>
  <si>
    <t>年度末償却未済高</t>
    <rPh sb="0" eb="2">
      <t>ネンド</t>
    </rPh>
    <rPh sb="2" eb="3">
      <t>マツ</t>
    </rPh>
    <rPh sb="3" eb="5">
      <t>ショウキャク</t>
    </rPh>
    <rPh sb="5" eb="7">
      <t>ミサイ</t>
    </rPh>
    <rPh sb="7" eb="8">
      <t>タカ</t>
    </rPh>
    <phoneticPr fontId="4"/>
  </si>
  <si>
    <t>備　考</t>
    <rPh sb="0" eb="1">
      <t>ソナエ</t>
    </rPh>
    <rPh sb="2" eb="3">
      <t>コウ</t>
    </rPh>
    <phoneticPr fontId="4"/>
  </si>
  <si>
    <t>年度当初現在高</t>
    <rPh sb="0" eb="2">
      <t>ネンド</t>
    </rPh>
    <rPh sb="2" eb="4">
      <t>トウショ</t>
    </rPh>
    <rPh sb="4" eb="6">
      <t>ゲンザイ</t>
    </rPh>
    <rPh sb="6" eb="7">
      <t>タカ</t>
    </rPh>
    <phoneticPr fontId="4"/>
  </si>
  <si>
    <t>累　　　　　計</t>
    <rPh sb="0" eb="1">
      <t>ルイ</t>
    </rPh>
    <rPh sb="6" eb="7">
      <t>ケイ</t>
    </rPh>
    <phoneticPr fontId="4"/>
  </si>
  <si>
    <t>注1</t>
    <rPh sb="0" eb="1">
      <t>チュウ</t>
    </rPh>
    <phoneticPr fontId="4"/>
  </si>
  <si>
    <t>構築物</t>
    <rPh sb="0" eb="3">
      <t>コウチクブツ</t>
    </rPh>
    <phoneticPr fontId="4"/>
  </si>
  <si>
    <t>注2、注3</t>
    <rPh sb="0" eb="1">
      <t>チュウ</t>
    </rPh>
    <rPh sb="3" eb="4">
      <t>チュウ</t>
    </rPh>
    <phoneticPr fontId="4"/>
  </si>
  <si>
    <t>注4、注5</t>
    <rPh sb="0" eb="1">
      <t>チュウ</t>
    </rPh>
    <rPh sb="3" eb="4">
      <t>チュウ</t>
    </rPh>
    <phoneticPr fontId="4"/>
  </si>
  <si>
    <t>注1　建物減価償却累計額当年度増加額のうち、会計制度改正に伴う移行処理分3,730,618円</t>
    <rPh sb="0" eb="1">
      <t>チュウ</t>
    </rPh>
    <rPh sb="3" eb="5">
      <t>タテモノ</t>
    </rPh>
    <rPh sb="5" eb="7">
      <t>ゲンカ</t>
    </rPh>
    <rPh sb="7" eb="9">
      <t>ショウキャク</t>
    </rPh>
    <rPh sb="9" eb="12">
      <t>ルイケイガク</t>
    </rPh>
    <rPh sb="12" eb="13">
      <t>トウ</t>
    </rPh>
    <rPh sb="13" eb="15">
      <t>ネンド</t>
    </rPh>
    <rPh sb="15" eb="17">
      <t>ゾウカ</t>
    </rPh>
    <rPh sb="17" eb="18">
      <t>ガク</t>
    </rPh>
    <rPh sb="22" eb="24">
      <t>カイケイ</t>
    </rPh>
    <rPh sb="24" eb="26">
      <t>セイド</t>
    </rPh>
    <rPh sb="26" eb="28">
      <t>カイセイ</t>
    </rPh>
    <rPh sb="29" eb="30">
      <t>トモナ</t>
    </rPh>
    <rPh sb="31" eb="33">
      <t>イコウ</t>
    </rPh>
    <rPh sb="33" eb="35">
      <t>ショリ</t>
    </rPh>
    <rPh sb="35" eb="36">
      <t>ブン</t>
    </rPh>
    <rPh sb="45" eb="46">
      <t>エン</t>
    </rPh>
    <phoneticPr fontId="4"/>
  </si>
  <si>
    <t>注2　構築物当年度減少額のうち、特別損失に係る減損損失分21,208,850円</t>
    <rPh sb="0" eb="1">
      <t>チュウ</t>
    </rPh>
    <rPh sb="3" eb="5">
      <t>コウチク</t>
    </rPh>
    <rPh sb="5" eb="6">
      <t>ブツ</t>
    </rPh>
    <rPh sb="6" eb="7">
      <t>トウ</t>
    </rPh>
    <rPh sb="7" eb="9">
      <t>ネンド</t>
    </rPh>
    <rPh sb="9" eb="12">
      <t>ゲンショウガク</t>
    </rPh>
    <rPh sb="16" eb="18">
      <t>トクベツ</t>
    </rPh>
    <rPh sb="18" eb="20">
      <t>ソンシツ</t>
    </rPh>
    <rPh sb="21" eb="22">
      <t>カカ</t>
    </rPh>
    <rPh sb="23" eb="25">
      <t>ゲンソン</t>
    </rPh>
    <rPh sb="25" eb="27">
      <t>ソンシツ</t>
    </rPh>
    <rPh sb="27" eb="28">
      <t>ブン</t>
    </rPh>
    <rPh sb="38" eb="39">
      <t>エン</t>
    </rPh>
    <phoneticPr fontId="4"/>
  </si>
  <si>
    <t>注3　構築物減価償却累計額当年度増加額のうち、会計制度改正に伴う移行処理分51,405,662円</t>
    <rPh sb="0" eb="1">
      <t>チュウ</t>
    </rPh>
    <rPh sb="3" eb="5">
      <t>コウチク</t>
    </rPh>
    <rPh sb="5" eb="6">
      <t>ブツ</t>
    </rPh>
    <rPh sb="6" eb="8">
      <t>ゲンカ</t>
    </rPh>
    <rPh sb="8" eb="10">
      <t>ショウキャク</t>
    </rPh>
    <rPh sb="10" eb="13">
      <t>ルイケイガク</t>
    </rPh>
    <rPh sb="13" eb="14">
      <t>トウ</t>
    </rPh>
    <rPh sb="14" eb="16">
      <t>ネンド</t>
    </rPh>
    <rPh sb="16" eb="18">
      <t>ゾウカ</t>
    </rPh>
    <rPh sb="18" eb="19">
      <t>ガク</t>
    </rPh>
    <rPh sb="23" eb="25">
      <t>カイケイ</t>
    </rPh>
    <rPh sb="25" eb="27">
      <t>セイド</t>
    </rPh>
    <rPh sb="27" eb="29">
      <t>カイセイ</t>
    </rPh>
    <rPh sb="30" eb="31">
      <t>トモナ</t>
    </rPh>
    <rPh sb="32" eb="34">
      <t>イコウ</t>
    </rPh>
    <rPh sb="34" eb="36">
      <t>ショリ</t>
    </rPh>
    <rPh sb="36" eb="37">
      <t>ブン</t>
    </rPh>
    <rPh sb="47" eb="48">
      <t>エン</t>
    </rPh>
    <phoneticPr fontId="4"/>
  </si>
  <si>
    <t>注4　機械及び装置当年度減少額のうち、特別損失に係る減損損失分7,415,040円</t>
    <rPh sb="0" eb="1">
      <t>チュウ</t>
    </rPh>
    <rPh sb="3" eb="5">
      <t>キカイ</t>
    </rPh>
    <rPh sb="5" eb="6">
      <t>オヨ</t>
    </rPh>
    <rPh sb="7" eb="9">
      <t>ソウチ</t>
    </rPh>
    <rPh sb="9" eb="10">
      <t>トウ</t>
    </rPh>
    <rPh sb="10" eb="12">
      <t>ネンド</t>
    </rPh>
    <rPh sb="12" eb="15">
      <t>ゲンショウガク</t>
    </rPh>
    <rPh sb="19" eb="21">
      <t>トクベツ</t>
    </rPh>
    <rPh sb="21" eb="23">
      <t>ソンシツ</t>
    </rPh>
    <rPh sb="24" eb="25">
      <t>カカ</t>
    </rPh>
    <rPh sb="26" eb="28">
      <t>ゲンソン</t>
    </rPh>
    <rPh sb="28" eb="30">
      <t>ソンシツ</t>
    </rPh>
    <rPh sb="30" eb="31">
      <t>ブン</t>
    </rPh>
    <rPh sb="40" eb="41">
      <t>エン</t>
    </rPh>
    <phoneticPr fontId="4"/>
  </si>
  <si>
    <t>注5　機械及び装置減価償却累計額当年度増加額のうち、会計制度改正に伴う移行処理分52,087,385円</t>
    <rPh sb="0" eb="1">
      <t>チュウ</t>
    </rPh>
    <rPh sb="3" eb="5">
      <t>キカイ</t>
    </rPh>
    <rPh sb="5" eb="6">
      <t>オヨ</t>
    </rPh>
    <rPh sb="7" eb="9">
      <t>ソウチ</t>
    </rPh>
    <rPh sb="9" eb="11">
      <t>ゲンカ</t>
    </rPh>
    <rPh sb="11" eb="13">
      <t>ショウキャク</t>
    </rPh>
    <rPh sb="13" eb="16">
      <t>ルイケイガク</t>
    </rPh>
    <rPh sb="16" eb="17">
      <t>トウ</t>
    </rPh>
    <rPh sb="17" eb="19">
      <t>ネンド</t>
    </rPh>
    <rPh sb="19" eb="21">
      <t>ゾウカ</t>
    </rPh>
    <rPh sb="21" eb="22">
      <t>ガク</t>
    </rPh>
    <rPh sb="26" eb="28">
      <t>カイケイ</t>
    </rPh>
    <rPh sb="28" eb="30">
      <t>セイド</t>
    </rPh>
    <rPh sb="30" eb="32">
      <t>カイセイ</t>
    </rPh>
    <rPh sb="33" eb="34">
      <t>トモナ</t>
    </rPh>
    <rPh sb="35" eb="37">
      <t>イコウ</t>
    </rPh>
    <rPh sb="37" eb="39">
      <t>ショリ</t>
    </rPh>
    <rPh sb="39" eb="40">
      <t>ブン</t>
    </rPh>
    <rPh sb="50" eb="51">
      <t>エン</t>
    </rPh>
    <phoneticPr fontId="4"/>
  </si>
  <si>
    <t>種　　　　　類</t>
    <rPh sb="0" eb="1">
      <t>タネ</t>
    </rPh>
    <rPh sb="6" eb="7">
      <t>タグイ</t>
    </rPh>
    <phoneticPr fontId="4"/>
  </si>
  <si>
    <t>償　　　　　　　還　　　　　　　高</t>
    <rPh sb="0" eb="1">
      <t>ショウ</t>
    </rPh>
    <rPh sb="8" eb="9">
      <t>カン</t>
    </rPh>
    <rPh sb="16" eb="17">
      <t>タカ</t>
    </rPh>
    <phoneticPr fontId="4"/>
  </si>
  <si>
    <t>未　償　還　残　高</t>
    <rPh sb="0" eb="1">
      <t>ミ</t>
    </rPh>
    <rPh sb="2" eb="3">
      <t>ショウ</t>
    </rPh>
    <rPh sb="4" eb="5">
      <t>カン</t>
    </rPh>
    <rPh sb="6" eb="7">
      <t>ザン</t>
    </rPh>
    <rPh sb="8" eb="9">
      <t>コウ</t>
    </rPh>
    <phoneticPr fontId="4"/>
  </si>
  <si>
    <t>発　行　価　額</t>
    <rPh sb="0" eb="1">
      <t>ハツ</t>
    </rPh>
    <rPh sb="2" eb="3">
      <t>ギョウ</t>
    </rPh>
    <rPh sb="4" eb="5">
      <t>アタイ</t>
    </rPh>
    <rPh sb="6" eb="7">
      <t>ガク</t>
    </rPh>
    <phoneticPr fontId="4"/>
  </si>
  <si>
    <t>利率</t>
    <rPh sb="0" eb="2">
      <t>リリツ</t>
    </rPh>
    <phoneticPr fontId="4"/>
  </si>
  <si>
    <t>償　還　終　期</t>
    <rPh sb="0" eb="1">
      <t>ショウ</t>
    </rPh>
    <rPh sb="2" eb="3">
      <t>カン</t>
    </rPh>
    <rPh sb="4" eb="5">
      <t>シュウ</t>
    </rPh>
    <rPh sb="6" eb="7">
      <t>キ</t>
    </rPh>
    <phoneticPr fontId="4"/>
  </si>
  <si>
    <t>備　　　考</t>
    <rPh sb="0" eb="1">
      <t>ソナエ</t>
    </rPh>
    <rPh sb="4" eb="5">
      <t>コウ</t>
    </rPh>
    <phoneticPr fontId="4"/>
  </si>
  <si>
    <t>当年度償還高</t>
    <rPh sb="0" eb="1">
      <t>トウ</t>
    </rPh>
    <rPh sb="1" eb="3">
      <t>ネンド</t>
    </rPh>
    <rPh sb="3" eb="5">
      <t>ショウカン</t>
    </rPh>
    <rPh sb="5" eb="6">
      <t>タカ</t>
    </rPh>
    <phoneticPr fontId="4"/>
  </si>
  <si>
    <t>償還高累計</t>
    <rPh sb="0" eb="2">
      <t>ショウカン</t>
    </rPh>
    <rPh sb="2" eb="3">
      <t>タカ</t>
    </rPh>
    <rPh sb="3" eb="5">
      <t>ルイケイ</t>
    </rPh>
    <phoneticPr fontId="4"/>
  </si>
  <si>
    <t>工業用水道事業債</t>
    <rPh sb="0" eb="2">
      <t>コウギョウ</t>
    </rPh>
    <rPh sb="2" eb="4">
      <t>ヨウスイ</t>
    </rPh>
    <rPh sb="4" eb="5">
      <t>ドウ</t>
    </rPh>
    <rPh sb="5" eb="8">
      <t>ジギョウサイ</t>
    </rPh>
    <phoneticPr fontId="4"/>
  </si>
  <si>
    <t>Ｈ１．３．２７</t>
    <phoneticPr fontId="4"/>
  </si>
  <si>
    <t>―</t>
    <phoneticPr fontId="4"/>
  </si>
  <si>
    <t>Ｈ２９．３．２５</t>
    <phoneticPr fontId="4"/>
  </si>
  <si>
    <t>Ｈ２．２．２２</t>
    <phoneticPr fontId="4"/>
  </si>
  <si>
    <t>Ｈ２６．９．２０</t>
    <phoneticPr fontId="4"/>
  </si>
  <si>
    <t>Ｈ３．３．２５</t>
    <phoneticPr fontId="4"/>
  </si>
  <si>
    <t>Ｈ３１．３．２５</t>
    <phoneticPr fontId="4"/>
  </si>
  <si>
    <t>〃</t>
    <phoneticPr fontId="4"/>
  </si>
  <si>
    <t>Ｈ３．３．２６</t>
    <phoneticPr fontId="4"/>
  </si>
  <si>
    <t>―</t>
    <phoneticPr fontId="4"/>
  </si>
  <si>
    <t>Ｈ２８．３．２０</t>
    <phoneticPr fontId="4"/>
  </si>
  <si>
    <t>Ｈ１３．３．２９</t>
    <phoneticPr fontId="4"/>
  </si>
  <si>
    <t>Ｈ３８．３．２０</t>
    <phoneticPr fontId="4"/>
  </si>
  <si>
    <t>〃</t>
    <phoneticPr fontId="4"/>
  </si>
  <si>
    <t>Ｈ１３．６．２８</t>
    <phoneticPr fontId="4"/>
  </si>
  <si>
    <t>Ｈ４１．３．２５</t>
    <phoneticPr fontId="4"/>
  </si>
  <si>
    <t>財務省資金運用部</t>
    <rPh sb="0" eb="2">
      <t>ザイム</t>
    </rPh>
    <rPh sb="2" eb="3">
      <t>ショウ</t>
    </rPh>
    <rPh sb="3" eb="5">
      <t>シキン</t>
    </rPh>
    <rPh sb="5" eb="7">
      <t>ウンヨウ</t>
    </rPh>
    <rPh sb="7" eb="8">
      <t>ブ</t>
    </rPh>
    <phoneticPr fontId="4"/>
  </si>
  <si>
    <t>―</t>
    <phoneticPr fontId="4"/>
  </si>
  <si>
    <t>―</t>
    <phoneticPr fontId="4"/>
  </si>
  <si>
    <t>１</t>
    <phoneticPr fontId="4"/>
  </si>
  <si>
    <t>固定資産</t>
    <rPh sb="0" eb="2">
      <t>コテイ</t>
    </rPh>
    <rPh sb="2" eb="4">
      <t>シサン</t>
    </rPh>
    <phoneticPr fontId="4"/>
  </si>
  <si>
    <t>（１）</t>
    <phoneticPr fontId="4"/>
  </si>
  <si>
    <t>イ</t>
    <phoneticPr fontId="4"/>
  </si>
  <si>
    <t>ニ</t>
    <phoneticPr fontId="4"/>
  </si>
  <si>
    <t>有形固定資産合計</t>
    <rPh sb="0" eb="2">
      <t>ユウケイ</t>
    </rPh>
    <rPh sb="2" eb="4">
      <t>コテイ</t>
    </rPh>
    <rPh sb="4" eb="6">
      <t>シサン</t>
    </rPh>
    <rPh sb="6" eb="8">
      <t>ゴウケイ</t>
    </rPh>
    <phoneticPr fontId="4"/>
  </si>
  <si>
    <t>２</t>
    <phoneticPr fontId="4"/>
  </si>
  <si>
    <t>流動資産</t>
    <rPh sb="0" eb="2">
      <t>リュウドウ</t>
    </rPh>
    <rPh sb="2" eb="4">
      <t>シサン</t>
    </rPh>
    <phoneticPr fontId="4"/>
  </si>
  <si>
    <t>（１）</t>
    <phoneticPr fontId="4"/>
  </si>
  <si>
    <t>流動資産合計</t>
    <rPh sb="0" eb="4">
      <t>リュウドウシサン</t>
    </rPh>
    <rPh sb="4" eb="6">
      <t>ゴウケイ</t>
    </rPh>
    <phoneticPr fontId="4"/>
  </si>
  <si>
    <t>１</t>
    <phoneticPr fontId="4"/>
  </si>
  <si>
    <t>（１）</t>
    <phoneticPr fontId="4"/>
  </si>
  <si>
    <t>イ</t>
    <phoneticPr fontId="4"/>
  </si>
  <si>
    <t>ニ</t>
    <phoneticPr fontId="4"/>
  </si>
  <si>
    <t>２</t>
    <phoneticPr fontId="4"/>
  </si>
  <si>
    <t>（１）</t>
    <phoneticPr fontId="4"/>
  </si>
  <si>
    <t>３</t>
    <phoneticPr fontId="4"/>
  </si>
  <si>
    <t>固定負債</t>
    <rPh sb="0" eb="2">
      <t>コテイ</t>
    </rPh>
    <rPh sb="2" eb="4">
      <t>フサイ</t>
    </rPh>
    <phoneticPr fontId="4"/>
  </si>
  <si>
    <t>企業債</t>
    <rPh sb="0" eb="2">
      <t>キギョウ</t>
    </rPh>
    <rPh sb="2" eb="3">
      <t>サイ</t>
    </rPh>
    <phoneticPr fontId="4"/>
  </si>
  <si>
    <t>建設改良費等の財源に充る企業債</t>
    <rPh sb="0" eb="2">
      <t>ケンセツ</t>
    </rPh>
    <rPh sb="2" eb="4">
      <t>カイリョウ</t>
    </rPh>
    <rPh sb="4" eb="6">
      <t>ヒトウ</t>
    </rPh>
    <rPh sb="7" eb="9">
      <t>ザイゲン</t>
    </rPh>
    <rPh sb="10" eb="11">
      <t>ア</t>
    </rPh>
    <rPh sb="12" eb="14">
      <t>キギョウ</t>
    </rPh>
    <rPh sb="14" eb="15">
      <t>サイ</t>
    </rPh>
    <phoneticPr fontId="4"/>
  </si>
  <si>
    <t>（２）</t>
    <phoneticPr fontId="4"/>
  </si>
  <si>
    <t>４</t>
    <phoneticPr fontId="4"/>
  </si>
  <si>
    <t>流動負債</t>
    <rPh sb="0" eb="2">
      <t>リュウドウ</t>
    </rPh>
    <rPh sb="2" eb="4">
      <t>フサイ</t>
    </rPh>
    <phoneticPr fontId="4"/>
  </si>
  <si>
    <t>（２）</t>
    <phoneticPr fontId="4"/>
  </si>
  <si>
    <t>未払金</t>
    <rPh sb="0" eb="2">
      <t>ミハラ</t>
    </rPh>
    <rPh sb="2" eb="3">
      <t>キン</t>
    </rPh>
    <phoneticPr fontId="4"/>
  </si>
  <si>
    <t>（３）</t>
    <phoneticPr fontId="4"/>
  </si>
  <si>
    <t>預り金</t>
    <rPh sb="0" eb="1">
      <t>アズ</t>
    </rPh>
    <rPh sb="2" eb="3">
      <t>キン</t>
    </rPh>
    <phoneticPr fontId="4"/>
  </si>
  <si>
    <t>（４）</t>
    <phoneticPr fontId="4"/>
  </si>
  <si>
    <t>賞与引当金</t>
    <rPh sb="0" eb="2">
      <t>ショウヨ</t>
    </rPh>
    <rPh sb="2" eb="4">
      <t>ヒキアテ</t>
    </rPh>
    <rPh sb="4" eb="5">
      <t>キン</t>
    </rPh>
    <phoneticPr fontId="4"/>
  </si>
  <si>
    <t>ロ</t>
    <phoneticPr fontId="4"/>
  </si>
  <si>
    <t>法定福利費引当金</t>
    <rPh sb="0" eb="2">
      <t>ホウテイ</t>
    </rPh>
    <rPh sb="2" eb="4">
      <t>フクリ</t>
    </rPh>
    <rPh sb="4" eb="5">
      <t>ヒ</t>
    </rPh>
    <rPh sb="5" eb="7">
      <t>ヒキアテ</t>
    </rPh>
    <rPh sb="7" eb="8">
      <t>キン</t>
    </rPh>
    <phoneticPr fontId="4"/>
  </si>
  <si>
    <t>繰延収益</t>
    <rPh sb="0" eb="4">
      <t>クリノベシュウエキ</t>
    </rPh>
    <phoneticPr fontId="4"/>
  </si>
  <si>
    <t>長期前受金</t>
    <rPh sb="0" eb="2">
      <t>チョウキ</t>
    </rPh>
    <rPh sb="2" eb="4">
      <t>マエウケ</t>
    </rPh>
    <rPh sb="4" eb="5">
      <t>キン</t>
    </rPh>
    <phoneticPr fontId="4"/>
  </si>
  <si>
    <t>（２）</t>
    <phoneticPr fontId="4"/>
  </si>
  <si>
    <t>長期前受金収益化累計額</t>
    <rPh sb="0" eb="2">
      <t>チョウキ</t>
    </rPh>
    <rPh sb="2" eb="4">
      <t>マエウケ</t>
    </rPh>
    <rPh sb="4" eb="5">
      <t>キン</t>
    </rPh>
    <rPh sb="5" eb="8">
      <t>シュウエキカ</t>
    </rPh>
    <rPh sb="8" eb="11">
      <t>ルイケイガク</t>
    </rPh>
    <phoneticPr fontId="4"/>
  </si>
  <si>
    <t>繰延収益合計</t>
    <rPh sb="0" eb="2">
      <t>クリノベ</t>
    </rPh>
    <rPh sb="2" eb="4">
      <t>シュウエキ</t>
    </rPh>
    <rPh sb="4" eb="6">
      <t>ゴウケイ</t>
    </rPh>
    <phoneticPr fontId="4"/>
  </si>
  <si>
    <t>負債合計</t>
    <rPh sb="0" eb="2">
      <t>フサイ</t>
    </rPh>
    <rPh sb="2" eb="4">
      <t>ゴウケイ</t>
    </rPh>
    <phoneticPr fontId="4"/>
  </si>
  <si>
    <t>６</t>
    <phoneticPr fontId="4"/>
  </si>
  <si>
    <t>資本金</t>
    <rPh sb="0" eb="3">
      <t>シホンキン</t>
    </rPh>
    <phoneticPr fontId="4"/>
  </si>
  <si>
    <t>７</t>
    <phoneticPr fontId="4"/>
  </si>
  <si>
    <t>剰余金</t>
    <rPh sb="0" eb="3">
      <t>ジョウヨキン</t>
    </rPh>
    <phoneticPr fontId="4"/>
  </si>
  <si>
    <t>利益剰余金</t>
    <rPh sb="0" eb="2">
      <t>リエキ</t>
    </rPh>
    <rPh sb="2" eb="5">
      <t>ジョウヨキン</t>
    </rPh>
    <phoneticPr fontId="4"/>
  </si>
  <si>
    <t>ロ</t>
    <phoneticPr fontId="4"/>
  </si>
  <si>
    <t>ハ</t>
    <phoneticPr fontId="4"/>
  </si>
  <si>
    <t>当年度未処分利益剰余金</t>
    <rPh sb="0" eb="1">
      <t>トウ</t>
    </rPh>
    <rPh sb="1" eb="3">
      <t>ネンド</t>
    </rPh>
    <rPh sb="3" eb="6">
      <t>ミショブン</t>
    </rPh>
    <rPh sb="6" eb="8">
      <t>リエキ</t>
    </rPh>
    <rPh sb="8" eb="11">
      <t>ジョウヨキン</t>
    </rPh>
    <phoneticPr fontId="4"/>
  </si>
  <si>
    <t>利益剰余金合計</t>
    <rPh sb="0" eb="2">
      <t>リエキ</t>
    </rPh>
    <rPh sb="2" eb="4">
      <t>ジョウヨ</t>
    </rPh>
    <rPh sb="4" eb="5">
      <t>キン</t>
    </rPh>
    <rPh sb="5" eb="7">
      <t>ゴウケイ</t>
    </rPh>
    <phoneticPr fontId="4"/>
  </si>
  <si>
    <t>１</t>
    <phoneticPr fontId="4"/>
  </si>
  <si>
    <t>営業収益</t>
    <rPh sb="0" eb="2">
      <t>エイギョウ</t>
    </rPh>
    <rPh sb="2" eb="4">
      <t>シュウエキ</t>
    </rPh>
    <phoneticPr fontId="4"/>
  </si>
  <si>
    <t>給水収益</t>
    <rPh sb="0" eb="2">
      <t>キュウスイ</t>
    </rPh>
    <rPh sb="2" eb="4">
      <t>シュウエキ</t>
    </rPh>
    <phoneticPr fontId="4"/>
  </si>
  <si>
    <t>２</t>
    <phoneticPr fontId="4"/>
  </si>
  <si>
    <t>営業費用</t>
    <rPh sb="0" eb="2">
      <t>エイギョウ</t>
    </rPh>
    <rPh sb="2" eb="4">
      <t>ヒヨウ</t>
    </rPh>
    <phoneticPr fontId="4"/>
  </si>
  <si>
    <t>（１）</t>
    <phoneticPr fontId="4"/>
  </si>
  <si>
    <t>原水費</t>
    <rPh sb="0" eb="2">
      <t>ゲンスイ</t>
    </rPh>
    <rPh sb="2" eb="3">
      <t>ヒ</t>
    </rPh>
    <phoneticPr fontId="4"/>
  </si>
  <si>
    <t>（２）</t>
    <phoneticPr fontId="4"/>
  </si>
  <si>
    <t>総係費</t>
    <rPh sb="0" eb="1">
      <t>ソウ</t>
    </rPh>
    <rPh sb="1" eb="2">
      <t>カカ</t>
    </rPh>
    <rPh sb="2" eb="3">
      <t>ヒ</t>
    </rPh>
    <phoneticPr fontId="4"/>
  </si>
  <si>
    <t>（３）</t>
    <phoneticPr fontId="4"/>
  </si>
  <si>
    <t>減価償却費</t>
    <rPh sb="0" eb="2">
      <t>ゲンカ</t>
    </rPh>
    <rPh sb="2" eb="4">
      <t>ショウキャク</t>
    </rPh>
    <rPh sb="4" eb="5">
      <t>ヒ</t>
    </rPh>
    <phoneticPr fontId="4"/>
  </si>
  <si>
    <t>営業利益</t>
    <rPh sb="0" eb="2">
      <t>エイギョウ</t>
    </rPh>
    <rPh sb="2" eb="4">
      <t>リエキ</t>
    </rPh>
    <phoneticPr fontId="4"/>
  </si>
  <si>
    <t>営業外収益</t>
    <rPh sb="0" eb="3">
      <t>エイギョウガイ</t>
    </rPh>
    <rPh sb="3" eb="5">
      <t>シュウエキ</t>
    </rPh>
    <phoneticPr fontId="4"/>
  </si>
  <si>
    <t>受取利息及び配当金</t>
    <rPh sb="0" eb="2">
      <t>ウケトリ</t>
    </rPh>
    <rPh sb="2" eb="4">
      <t>リソク</t>
    </rPh>
    <rPh sb="4" eb="5">
      <t>オヨ</t>
    </rPh>
    <rPh sb="6" eb="9">
      <t>ハイトウキン</t>
    </rPh>
    <phoneticPr fontId="4"/>
  </si>
  <si>
    <t>（２）</t>
  </si>
  <si>
    <t>長期前受金戻入</t>
    <rPh sb="0" eb="2">
      <t>チョウキ</t>
    </rPh>
    <rPh sb="2" eb="4">
      <t>マエウケ</t>
    </rPh>
    <rPh sb="4" eb="5">
      <t>キン</t>
    </rPh>
    <rPh sb="5" eb="7">
      <t>レイニュウ</t>
    </rPh>
    <phoneticPr fontId="4"/>
  </si>
  <si>
    <t>（３）</t>
  </si>
  <si>
    <t>雑収益</t>
    <rPh sb="0" eb="1">
      <t>ザツ</t>
    </rPh>
    <rPh sb="1" eb="3">
      <t>シュウエキ</t>
    </rPh>
    <phoneticPr fontId="4"/>
  </si>
  <si>
    <t>４</t>
    <phoneticPr fontId="4"/>
  </si>
  <si>
    <t>営業外費用</t>
    <rPh sb="0" eb="3">
      <t>エイギョウガイ</t>
    </rPh>
    <rPh sb="3" eb="5">
      <t>ヒヨウ</t>
    </rPh>
    <phoneticPr fontId="4"/>
  </si>
  <si>
    <t>支払利息及び企業債取扱諸費</t>
    <rPh sb="0" eb="2">
      <t>シハラ</t>
    </rPh>
    <rPh sb="2" eb="4">
      <t>リソク</t>
    </rPh>
    <rPh sb="4" eb="5">
      <t>オヨ</t>
    </rPh>
    <rPh sb="6" eb="8">
      <t>キギョウ</t>
    </rPh>
    <rPh sb="8" eb="9">
      <t>サイ</t>
    </rPh>
    <rPh sb="9" eb="11">
      <t>トリアツカイ</t>
    </rPh>
    <rPh sb="11" eb="12">
      <t>ショ</t>
    </rPh>
    <rPh sb="12" eb="13">
      <t>ヒ</t>
    </rPh>
    <phoneticPr fontId="4"/>
  </si>
  <si>
    <t>経常利益</t>
    <rPh sb="0" eb="2">
      <t>ケイジョウ</t>
    </rPh>
    <rPh sb="2" eb="4">
      <t>リエキ</t>
    </rPh>
    <phoneticPr fontId="4"/>
  </si>
  <si>
    <t>特別利益</t>
    <rPh sb="0" eb="2">
      <t>トクベツ</t>
    </rPh>
    <rPh sb="2" eb="4">
      <t>リエキ</t>
    </rPh>
    <phoneticPr fontId="4"/>
  </si>
  <si>
    <t>過年度損益修正益</t>
    <rPh sb="0" eb="3">
      <t>カネンド</t>
    </rPh>
    <rPh sb="3" eb="5">
      <t>ソンエキ</t>
    </rPh>
    <rPh sb="5" eb="7">
      <t>シュウセイ</t>
    </rPh>
    <rPh sb="7" eb="8">
      <t>エキ</t>
    </rPh>
    <phoneticPr fontId="4"/>
  </si>
  <si>
    <t>６</t>
    <phoneticPr fontId="4"/>
  </si>
  <si>
    <t>特別損失</t>
    <rPh sb="0" eb="2">
      <t>トクベツ</t>
    </rPh>
    <rPh sb="2" eb="4">
      <t>ソンシツ</t>
    </rPh>
    <phoneticPr fontId="4"/>
  </si>
  <si>
    <t>減損損失</t>
    <rPh sb="0" eb="2">
      <t>ゲンソン</t>
    </rPh>
    <rPh sb="2" eb="4">
      <t>ソンシツ</t>
    </rPh>
    <phoneticPr fontId="4"/>
  </si>
  <si>
    <t>その他特別損失</t>
    <rPh sb="2" eb="3">
      <t>タ</t>
    </rPh>
    <rPh sb="3" eb="5">
      <t>トクベツ</t>
    </rPh>
    <rPh sb="5" eb="7">
      <t>ソンシツ</t>
    </rPh>
    <phoneticPr fontId="4"/>
  </si>
  <si>
    <t>当年度純利益</t>
    <rPh sb="0" eb="1">
      <t>トウ</t>
    </rPh>
    <rPh sb="1" eb="3">
      <t>ネンド</t>
    </rPh>
    <rPh sb="3" eb="6">
      <t>ジュンリエキ</t>
    </rPh>
    <phoneticPr fontId="4"/>
  </si>
  <si>
    <t>前年度繰越利益剰余金</t>
    <rPh sb="0" eb="3">
      <t>ゼンネンド</t>
    </rPh>
    <rPh sb="3" eb="5">
      <t>クリコシ</t>
    </rPh>
    <rPh sb="5" eb="7">
      <t>リエキ</t>
    </rPh>
    <rPh sb="7" eb="10">
      <t>ジョウヨキン</t>
    </rPh>
    <phoneticPr fontId="4"/>
  </si>
  <si>
    <t>その他未処分利益剰余金変動額</t>
    <rPh sb="2" eb="3">
      <t>タ</t>
    </rPh>
    <rPh sb="3" eb="6">
      <t>ミショブン</t>
    </rPh>
    <rPh sb="6" eb="8">
      <t>リエキ</t>
    </rPh>
    <rPh sb="8" eb="11">
      <t>ジョウヨキン</t>
    </rPh>
    <rPh sb="11" eb="13">
      <t>ヘンドウ</t>
    </rPh>
    <rPh sb="13" eb="14">
      <t>ガク</t>
    </rPh>
    <phoneticPr fontId="4"/>
  </si>
  <si>
    <t>建設仮勘定</t>
    <rPh sb="0" eb="2">
      <t>ケンセツ</t>
    </rPh>
    <rPh sb="2" eb="5">
      <t>カリカンジョウ</t>
    </rPh>
    <phoneticPr fontId="4"/>
  </si>
  <si>
    <t>Ｈ１．３．２７</t>
    <phoneticPr fontId="4"/>
  </si>
  <si>
    <t>Ｈ２９．３．２５</t>
    <phoneticPr fontId="4"/>
  </si>
  <si>
    <t>Ｈ３．３．２５</t>
    <phoneticPr fontId="4"/>
  </si>
  <si>
    <t>Ｈ２８．３．２０</t>
    <phoneticPr fontId="4"/>
  </si>
  <si>
    <t>Ｈ３８．３．２０</t>
    <phoneticPr fontId="4"/>
  </si>
  <si>
    <t>（１）</t>
    <phoneticPr fontId="4"/>
  </si>
  <si>
    <t>ロ</t>
    <phoneticPr fontId="4"/>
  </si>
  <si>
    <t>ハ</t>
    <phoneticPr fontId="4"/>
  </si>
  <si>
    <t>ニ</t>
    <phoneticPr fontId="4"/>
  </si>
  <si>
    <t>３</t>
    <phoneticPr fontId="4"/>
  </si>
  <si>
    <t>（２）</t>
    <phoneticPr fontId="4"/>
  </si>
  <si>
    <t>イ</t>
    <phoneticPr fontId="4"/>
  </si>
  <si>
    <t>４</t>
    <phoneticPr fontId="4"/>
  </si>
  <si>
    <t>（３）</t>
    <phoneticPr fontId="4"/>
  </si>
  <si>
    <t>７</t>
    <phoneticPr fontId="4"/>
  </si>
  <si>
    <t>（４）</t>
  </si>
  <si>
    <t>資産減耗費</t>
    <rPh sb="0" eb="2">
      <t>シサン</t>
    </rPh>
    <rPh sb="2" eb="4">
      <t>ゲンモウ</t>
    </rPh>
    <rPh sb="4" eb="5">
      <t>ヒ</t>
    </rPh>
    <phoneticPr fontId="4"/>
  </si>
  <si>
    <t>３</t>
    <phoneticPr fontId="4"/>
  </si>
  <si>
    <t>４</t>
    <phoneticPr fontId="4"/>
  </si>
  <si>
    <t>過年度損益修正損</t>
    <rPh sb="0" eb="3">
      <t>カネンド</t>
    </rPh>
    <rPh sb="3" eb="5">
      <t>ソンエキ</t>
    </rPh>
    <rPh sb="5" eb="7">
      <t>シュウセイ</t>
    </rPh>
    <rPh sb="7" eb="8">
      <t>ソン</t>
    </rPh>
    <phoneticPr fontId="4"/>
  </si>
  <si>
    <t>Ｈ３８．３．２０</t>
    <phoneticPr fontId="4"/>
  </si>
  <si>
    <t>Ｈ１３．６．２８</t>
    <phoneticPr fontId="4"/>
  </si>
  <si>
    <t>Ｈ４１．３．２５</t>
    <phoneticPr fontId="4"/>
  </si>
  <si>
    <t>―</t>
    <phoneticPr fontId="4"/>
  </si>
  <si>
    <t>１</t>
    <phoneticPr fontId="4"/>
  </si>
  <si>
    <t>ロ</t>
    <phoneticPr fontId="4"/>
  </si>
  <si>
    <t>３</t>
    <phoneticPr fontId="4"/>
  </si>
  <si>
    <t>イ</t>
    <phoneticPr fontId="4"/>
  </si>
  <si>
    <t>（４）</t>
    <phoneticPr fontId="4"/>
  </si>
  <si>
    <t>（１）</t>
    <phoneticPr fontId="4"/>
  </si>
  <si>
    <t>配水及び給水費</t>
    <rPh sb="0" eb="2">
      <t>ハイスイ</t>
    </rPh>
    <rPh sb="2" eb="3">
      <t>オヨ</t>
    </rPh>
    <rPh sb="4" eb="6">
      <t>キュウスイ</t>
    </rPh>
    <rPh sb="6" eb="7">
      <t>ヒ</t>
    </rPh>
    <phoneticPr fontId="4"/>
  </si>
  <si>
    <t>年度当り</t>
    <rPh sb="0" eb="2">
      <t>ネンド</t>
    </rPh>
    <rPh sb="2" eb="3">
      <t>アタ</t>
    </rPh>
    <phoneticPr fontId="5"/>
  </si>
  <si>
    <t>差額</t>
    <rPh sb="0" eb="2">
      <t>サガク</t>
    </rPh>
    <phoneticPr fontId="5"/>
  </si>
  <si>
    <t>２４末まで</t>
    <rPh sb="2" eb="3">
      <t>マツ</t>
    </rPh>
    <phoneticPr fontId="5"/>
  </si>
  <si>
    <t>２５年末以降</t>
    <rPh sb="2" eb="4">
      <t>ネンマツ</t>
    </rPh>
    <rPh sb="4" eb="6">
      <t>イコウ</t>
    </rPh>
    <phoneticPr fontId="5"/>
  </si>
  <si>
    <t>合計</t>
    <rPh sb="0" eb="2">
      <t>ゴウケイ</t>
    </rPh>
    <phoneticPr fontId="5"/>
  </si>
  <si>
    <t>残存価額</t>
    <rPh sb="0" eb="2">
      <t>ザンゾン</t>
    </rPh>
    <rPh sb="2" eb="4">
      <t>カガク</t>
    </rPh>
    <phoneticPr fontId="5"/>
  </si>
  <si>
    <r>
      <t>水質検査器（水温計、</t>
    </r>
    <r>
      <rPr>
        <strike/>
        <sz val="12"/>
        <rFont val="ＭＳ 明朝"/>
        <family val="1"/>
        <charset val="128"/>
      </rPr>
      <t>濁度計</t>
    </r>
    <r>
      <rPr>
        <sz val="12"/>
        <rFont val="ＭＳ 明朝"/>
        <family val="1"/>
        <charset val="128"/>
      </rPr>
      <t>、ＰＨ計）</t>
    </r>
    <rPh sb="0" eb="2">
      <t>スイシツ</t>
    </rPh>
    <rPh sb="2" eb="4">
      <t>ケンサ</t>
    </rPh>
    <rPh sb="4" eb="5">
      <t>キ</t>
    </rPh>
    <rPh sb="6" eb="8">
      <t>スイオン</t>
    </rPh>
    <rPh sb="8" eb="9">
      <t>ケイ</t>
    </rPh>
    <rPh sb="10" eb="11">
      <t>ダク</t>
    </rPh>
    <rPh sb="11" eb="12">
      <t>ド</t>
    </rPh>
    <rPh sb="12" eb="13">
      <t>ケイ</t>
    </rPh>
    <rPh sb="16" eb="17">
      <t>ケイ</t>
    </rPh>
    <phoneticPr fontId="5"/>
  </si>
  <si>
    <t>２５末以降</t>
    <rPh sb="2" eb="3">
      <t>マツ</t>
    </rPh>
    <rPh sb="3" eb="5">
      <t>イコウ</t>
    </rPh>
    <phoneticPr fontId="5"/>
  </si>
  <si>
    <t>減損損失済資産減償却費</t>
    <rPh sb="0" eb="2">
      <t>ゲンソン</t>
    </rPh>
    <rPh sb="2" eb="4">
      <t>ソンシツ</t>
    </rPh>
    <rPh sb="4" eb="5">
      <t>スミ</t>
    </rPh>
    <rPh sb="5" eb="7">
      <t>シサン</t>
    </rPh>
    <rPh sb="7" eb="8">
      <t>ゲン</t>
    </rPh>
    <rPh sb="8" eb="11">
      <t>ショウキャクヒ</t>
    </rPh>
    <phoneticPr fontId="41"/>
  </si>
  <si>
    <t>構築物</t>
    <rPh sb="0" eb="2">
      <t>コウチク</t>
    </rPh>
    <rPh sb="2" eb="3">
      <t>ブツ</t>
    </rPh>
    <phoneticPr fontId="41"/>
  </si>
  <si>
    <t>機械及び装置</t>
    <rPh sb="0" eb="2">
      <t>キカイ</t>
    </rPh>
    <rPh sb="2" eb="3">
      <t>オヨ</t>
    </rPh>
    <rPh sb="4" eb="6">
      <t>ソウチ</t>
    </rPh>
    <phoneticPr fontId="41"/>
  </si>
  <si>
    <t>総合計</t>
    <rPh sb="0" eb="2">
      <t>ソウゴウ</t>
    </rPh>
    <rPh sb="2" eb="3">
      <t>ケイ</t>
    </rPh>
    <phoneticPr fontId="41"/>
  </si>
  <si>
    <t>年度末累計</t>
    <rPh sb="0" eb="2">
      <t>ネンド</t>
    </rPh>
    <rPh sb="2" eb="3">
      <t>マツ</t>
    </rPh>
    <rPh sb="3" eb="5">
      <t>ルイケイ</t>
    </rPh>
    <phoneticPr fontId="41"/>
  </si>
  <si>
    <t>№３２</t>
    <phoneticPr fontId="41"/>
  </si>
  <si>
    <t>№３４</t>
    <phoneticPr fontId="41"/>
  </si>
  <si>
    <t>合計</t>
    <rPh sb="0" eb="2">
      <t>ゴウケイ</t>
    </rPh>
    <phoneticPr fontId="41"/>
  </si>
  <si>
    <t>年度末累計</t>
    <rPh sb="0" eb="3">
      <t>ネンドマツ</t>
    </rPh>
    <rPh sb="3" eb="5">
      <t>ルイケイ</t>
    </rPh>
    <phoneticPr fontId="41"/>
  </si>
  <si>
    <t>№１０３</t>
    <phoneticPr fontId="41"/>
  </si>
  <si>
    <t>№１０５</t>
    <phoneticPr fontId="41"/>
  </si>
  <si>
    <t>取得金額</t>
    <rPh sb="0" eb="2">
      <t>シュトク</t>
    </rPh>
    <rPh sb="2" eb="3">
      <t>キン</t>
    </rPh>
    <rPh sb="3" eb="4">
      <t>ガク</t>
    </rPh>
    <phoneticPr fontId="41"/>
  </si>
  <si>
    <t>要減価償却費</t>
    <rPh sb="0" eb="1">
      <t>ヨウ</t>
    </rPh>
    <rPh sb="1" eb="3">
      <t>ゲンカ</t>
    </rPh>
    <rPh sb="3" eb="5">
      <t>ショウキャク</t>
    </rPh>
    <rPh sb="5" eb="6">
      <t>ヒ</t>
    </rPh>
    <phoneticPr fontId="41"/>
  </si>
  <si>
    <t>残存価格</t>
    <rPh sb="0" eb="2">
      <t>ザンゾン</t>
    </rPh>
    <rPh sb="2" eb="4">
      <t>カカク</t>
    </rPh>
    <phoneticPr fontId="41"/>
  </si>
  <si>
    <t>耐用年数</t>
    <rPh sb="0" eb="2">
      <t>タイヨウ</t>
    </rPh>
    <rPh sb="2" eb="4">
      <t>ネンスウ</t>
    </rPh>
    <phoneticPr fontId="41"/>
  </si>
  <si>
    <t>単年度減価償却費</t>
    <rPh sb="0" eb="3">
      <t>タンネンド</t>
    </rPh>
    <rPh sb="3" eb="5">
      <t>ゲンカ</t>
    </rPh>
    <rPh sb="5" eb="7">
      <t>ショウキャク</t>
    </rPh>
    <rPh sb="7" eb="8">
      <t>ヒ</t>
    </rPh>
    <phoneticPr fontId="41"/>
  </si>
  <si>
    <t>３年度</t>
    <rPh sb="1" eb="3">
      <t>ネンド</t>
    </rPh>
    <phoneticPr fontId="41"/>
  </si>
  <si>
    <t>４年度</t>
    <rPh sb="1" eb="3">
      <t>ネンド</t>
    </rPh>
    <phoneticPr fontId="41"/>
  </si>
  <si>
    <t>５年度</t>
    <rPh sb="1" eb="3">
      <t>ネンド</t>
    </rPh>
    <phoneticPr fontId="41"/>
  </si>
  <si>
    <t>６年度</t>
    <rPh sb="1" eb="3">
      <t>ネンド</t>
    </rPh>
    <phoneticPr fontId="41"/>
  </si>
  <si>
    <t>７年度</t>
    <rPh sb="1" eb="3">
      <t>ネンド</t>
    </rPh>
    <phoneticPr fontId="41"/>
  </si>
  <si>
    <t>８年度</t>
    <rPh sb="1" eb="3">
      <t>ネンド</t>
    </rPh>
    <phoneticPr fontId="41"/>
  </si>
  <si>
    <t>９年度</t>
    <rPh sb="1" eb="3">
      <t>ネンド</t>
    </rPh>
    <phoneticPr fontId="41"/>
  </si>
  <si>
    <t>１０年度</t>
    <rPh sb="2" eb="4">
      <t>ネンド</t>
    </rPh>
    <phoneticPr fontId="41"/>
  </si>
  <si>
    <t>１１年度</t>
    <rPh sb="2" eb="4">
      <t>ネンド</t>
    </rPh>
    <phoneticPr fontId="41"/>
  </si>
  <si>
    <t>１２年度</t>
    <rPh sb="2" eb="4">
      <t>ネンド</t>
    </rPh>
    <phoneticPr fontId="41"/>
  </si>
  <si>
    <t>１３年度</t>
    <rPh sb="2" eb="4">
      <t>ネンド</t>
    </rPh>
    <phoneticPr fontId="41"/>
  </si>
  <si>
    <t>１４年度</t>
    <rPh sb="2" eb="4">
      <t>ネンド</t>
    </rPh>
    <phoneticPr fontId="41"/>
  </si>
  <si>
    <t>１５年度</t>
    <rPh sb="2" eb="4">
      <t>ネンド</t>
    </rPh>
    <phoneticPr fontId="41"/>
  </si>
  <si>
    <t>１６年度</t>
    <rPh sb="2" eb="4">
      <t>ネンド</t>
    </rPh>
    <phoneticPr fontId="41"/>
  </si>
  <si>
    <t>１７年度</t>
    <rPh sb="2" eb="4">
      <t>ネンド</t>
    </rPh>
    <phoneticPr fontId="41"/>
  </si>
  <si>
    <t>１８年度</t>
    <rPh sb="2" eb="4">
      <t>ネンド</t>
    </rPh>
    <phoneticPr fontId="41"/>
  </si>
  <si>
    <t>１９年度</t>
    <rPh sb="2" eb="4">
      <t>ネンド</t>
    </rPh>
    <phoneticPr fontId="41"/>
  </si>
  <si>
    <t>２０年度</t>
    <rPh sb="2" eb="4">
      <t>ネンド</t>
    </rPh>
    <phoneticPr fontId="41"/>
  </si>
  <si>
    <t>２１年度</t>
    <rPh sb="2" eb="4">
      <t>ネンド</t>
    </rPh>
    <phoneticPr fontId="41"/>
  </si>
  <si>
    <t>２２年度</t>
    <rPh sb="2" eb="4">
      <t>ネンド</t>
    </rPh>
    <phoneticPr fontId="41"/>
  </si>
  <si>
    <t>２３年度</t>
    <rPh sb="2" eb="4">
      <t>ネンド</t>
    </rPh>
    <phoneticPr fontId="41"/>
  </si>
  <si>
    <t>２４年度</t>
    <rPh sb="2" eb="4">
      <t>ネンド</t>
    </rPh>
    <phoneticPr fontId="41"/>
  </si>
  <si>
    <t>２５年度</t>
    <rPh sb="2" eb="4">
      <t>ネンド</t>
    </rPh>
    <phoneticPr fontId="41"/>
  </si>
  <si>
    <t>２６年度</t>
    <rPh sb="2" eb="4">
      <t>ネンド</t>
    </rPh>
    <phoneticPr fontId="41"/>
  </si>
  <si>
    <t>２７年度</t>
    <rPh sb="2" eb="4">
      <t>ネンド</t>
    </rPh>
    <phoneticPr fontId="41"/>
  </si>
  <si>
    <t>２８年度</t>
    <rPh sb="2" eb="4">
      <t>ネンド</t>
    </rPh>
    <phoneticPr fontId="41"/>
  </si>
  <si>
    <t>２９年度</t>
    <rPh sb="2" eb="4">
      <t>ネンド</t>
    </rPh>
    <phoneticPr fontId="41"/>
  </si>
  <si>
    <t>３０年度</t>
    <rPh sb="2" eb="4">
      <t>ネンド</t>
    </rPh>
    <phoneticPr fontId="41"/>
  </si>
  <si>
    <t>３１年度</t>
    <rPh sb="2" eb="4">
      <t>ネンド</t>
    </rPh>
    <phoneticPr fontId="41"/>
  </si>
  <si>
    <t>３２年度</t>
    <rPh sb="2" eb="4">
      <t>ネンド</t>
    </rPh>
    <phoneticPr fontId="41"/>
  </si>
  <si>
    <t>３３年度</t>
    <rPh sb="2" eb="4">
      <t>ネンド</t>
    </rPh>
    <phoneticPr fontId="41"/>
  </si>
  <si>
    <t>３４年度</t>
    <rPh sb="2" eb="4">
      <t>ネンド</t>
    </rPh>
    <phoneticPr fontId="41"/>
  </si>
  <si>
    <t>３５年度</t>
    <rPh sb="2" eb="4">
      <t>ネンド</t>
    </rPh>
    <phoneticPr fontId="41"/>
  </si>
  <si>
    <t>３６年度</t>
    <rPh sb="2" eb="4">
      <t>ネンド</t>
    </rPh>
    <phoneticPr fontId="41"/>
  </si>
  <si>
    <t>３７年度</t>
    <rPh sb="2" eb="4">
      <t>ネンド</t>
    </rPh>
    <phoneticPr fontId="41"/>
  </si>
  <si>
    <t>３８年度</t>
    <rPh sb="2" eb="4">
      <t>ネンド</t>
    </rPh>
    <phoneticPr fontId="41"/>
  </si>
  <si>
    <t>３９年度</t>
    <rPh sb="2" eb="4">
      <t>ネンド</t>
    </rPh>
    <phoneticPr fontId="41"/>
  </si>
  <si>
    <t>４０年度</t>
    <rPh sb="2" eb="4">
      <t>ネンド</t>
    </rPh>
    <phoneticPr fontId="41"/>
  </si>
  <si>
    <t>４１年度</t>
    <rPh sb="2" eb="4">
      <t>ネンド</t>
    </rPh>
    <phoneticPr fontId="41"/>
  </si>
  <si>
    <t>４２年度</t>
    <rPh sb="2" eb="4">
      <t>ネンド</t>
    </rPh>
    <phoneticPr fontId="41"/>
  </si>
  <si>
    <t>H28以降減価償却費</t>
    <rPh sb="3" eb="5">
      <t>イコウ</t>
    </rPh>
    <rPh sb="5" eb="7">
      <t>ゲンカ</t>
    </rPh>
    <rPh sb="7" eb="10">
      <t>ショウキャクヒ</t>
    </rPh>
    <phoneticPr fontId="41"/>
  </si>
  <si>
    <t>減価償却費合計</t>
    <rPh sb="0" eb="2">
      <t>ゲンカ</t>
    </rPh>
    <rPh sb="2" eb="5">
      <t>ショウキャクヒ</t>
    </rPh>
    <rPh sb="5" eb="7">
      <t>ゴウケイ</t>
    </rPh>
    <phoneticPr fontId="41"/>
  </si>
  <si>
    <t>取得価格</t>
    <rPh sb="0" eb="2">
      <t>シュトク</t>
    </rPh>
    <rPh sb="2" eb="4">
      <t>カカク</t>
    </rPh>
    <phoneticPr fontId="2"/>
  </si>
  <si>
    <t>５４５－２　４００㎡　　５４８　４６１㎡　水道用地</t>
    <phoneticPr fontId="5"/>
  </si>
  <si>
    <t>№１取水井揚水管</t>
    <rPh sb="2" eb="4">
      <t>シュスイ</t>
    </rPh>
    <rPh sb="4" eb="5">
      <t>イ</t>
    </rPh>
    <rPh sb="5" eb="7">
      <t>ヨウスイ</t>
    </rPh>
    <rPh sb="7" eb="8">
      <t>カン</t>
    </rPh>
    <phoneticPr fontId="5"/>
  </si>
  <si>
    <t>№１取水ポンプ</t>
    <rPh sb="2" eb="3">
      <t>シュ</t>
    </rPh>
    <rPh sb="3" eb="4">
      <t>スイ</t>
    </rPh>
    <phoneticPr fontId="5"/>
  </si>
  <si>
    <t>№１取水ポンプ電気計装設備</t>
    <rPh sb="2" eb="3">
      <t>シュ</t>
    </rPh>
    <rPh sb="3" eb="4">
      <t>スイ</t>
    </rPh>
    <rPh sb="7" eb="9">
      <t>デンキ</t>
    </rPh>
    <rPh sb="9" eb="11">
      <t>ケイソウ</t>
    </rPh>
    <rPh sb="11" eb="13">
      <t>セツビ</t>
    </rPh>
    <phoneticPr fontId="5"/>
  </si>
  <si>
    <t>※緑文字：除却した資産</t>
    <rPh sb="1" eb="2">
      <t>ミドリ</t>
    </rPh>
    <rPh sb="2" eb="4">
      <t>モジ</t>
    </rPh>
    <rPh sb="5" eb="7">
      <t>ジョキャク</t>
    </rPh>
    <rPh sb="9" eb="11">
      <t>シサン</t>
    </rPh>
    <phoneticPr fontId="5"/>
  </si>
  <si>
    <t>※赤文字：一旦減損損失した資産（訂正済）</t>
    <rPh sb="1" eb="2">
      <t>アカ</t>
    </rPh>
    <rPh sb="2" eb="4">
      <t>モジ</t>
    </rPh>
    <rPh sb="5" eb="7">
      <t>イッタン</t>
    </rPh>
    <rPh sb="7" eb="9">
      <t>ゲンソン</t>
    </rPh>
    <rPh sb="9" eb="11">
      <t>ソンシツ</t>
    </rPh>
    <rPh sb="13" eb="15">
      <t>シサン</t>
    </rPh>
    <rPh sb="16" eb="18">
      <t>テイセイ</t>
    </rPh>
    <rPh sb="18" eb="19">
      <t>スミ</t>
    </rPh>
    <phoneticPr fontId="5"/>
  </si>
  <si>
    <t>建物</t>
    <rPh sb="0" eb="2">
      <t>タテモノ</t>
    </rPh>
    <phoneticPr fontId="2"/>
  </si>
  <si>
    <t>減価償却累計額</t>
    <rPh sb="0" eb="2">
      <t>ゲンカ</t>
    </rPh>
    <rPh sb="2" eb="4">
      <t>ショウキャク</t>
    </rPh>
    <rPh sb="4" eb="6">
      <t>ルイケイ</t>
    </rPh>
    <rPh sb="6" eb="7">
      <t>ガク</t>
    </rPh>
    <phoneticPr fontId="2"/>
  </si>
  <si>
    <t>帳簿価額</t>
    <rPh sb="0" eb="2">
      <t>チョウボ</t>
    </rPh>
    <rPh sb="2" eb="4">
      <t>カガク</t>
    </rPh>
    <phoneticPr fontId="2"/>
  </si>
  <si>
    <t>H26年度</t>
    <rPh sb="3" eb="5">
      <t>ネンド</t>
    </rPh>
    <phoneticPr fontId="2"/>
  </si>
  <si>
    <t>H27年度</t>
    <rPh sb="3" eb="5">
      <t>ネンド</t>
    </rPh>
    <phoneticPr fontId="2"/>
  </si>
  <si>
    <t>H28年度</t>
    <rPh sb="3" eb="5">
      <t>ネンド</t>
    </rPh>
    <phoneticPr fontId="2"/>
  </si>
  <si>
    <t>簿価</t>
    <rPh sb="0" eb="2">
      <t>ボカ</t>
    </rPh>
    <phoneticPr fontId="2"/>
  </si>
  <si>
    <t>構築物</t>
    <rPh sb="0" eb="3">
      <t>コウチクブツ</t>
    </rPh>
    <phoneticPr fontId="2"/>
  </si>
  <si>
    <t>小計</t>
    <rPh sb="0" eb="2">
      <t>ショウケイ</t>
    </rPh>
    <phoneticPr fontId="2"/>
  </si>
  <si>
    <t>機械</t>
    <rPh sb="0" eb="2">
      <t>キカイ</t>
    </rPh>
    <phoneticPr fontId="2"/>
  </si>
  <si>
    <t>ＮＯ．３取水ポンプ　１台 （予備用）</t>
    <rPh sb="4" eb="6">
      <t>シュスイ</t>
    </rPh>
    <rPh sb="11" eb="12">
      <t>ダイ</t>
    </rPh>
    <rPh sb="14" eb="16">
      <t>ヨビ</t>
    </rPh>
    <rPh sb="16" eb="17">
      <t>ヨウ</t>
    </rPh>
    <phoneticPr fontId="5"/>
  </si>
  <si>
    <t>↓消費税抜き</t>
    <rPh sb="1" eb="4">
      <t>ショウヒゼイ</t>
    </rPh>
    <rPh sb="4" eb="5">
      <t>ヌ</t>
    </rPh>
    <phoneticPr fontId="2"/>
  </si>
  <si>
    <t>第４水源地用地測量・地質調査・電気探査業務委託</t>
    <rPh sb="0" eb="1">
      <t>ダイ</t>
    </rPh>
    <rPh sb="2" eb="5">
      <t>スイゲンチ</t>
    </rPh>
    <rPh sb="5" eb="7">
      <t>ヨウチ</t>
    </rPh>
    <rPh sb="7" eb="9">
      <t>ソクリョウ</t>
    </rPh>
    <rPh sb="10" eb="12">
      <t>チシツ</t>
    </rPh>
    <rPh sb="12" eb="14">
      <t>チョウサ</t>
    </rPh>
    <rPh sb="15" eb="17">
      <t>デンキ</t>
    </rPh>
    <rPh sb="17" eb="19">
      <t>タンサ</t>
    </rPh>
    <rPh sb="19" eb="21">
      <t>ギョウム</t>
    </rPh>
    <rPh sb="21" eb="23">
      <t>イタク</t>
    </rPh>
    <phoneticPr fontId="5"/>
  </si>
  <si>
    <t>第４水源地さく井工事（設計・施工管理業務委託含む）</t>
    <rPh sb="0" eb="1">
      <t>ダイ</t>
    </rPh>
    <rPh sb="2" eb="5">
      <t>スイゲンチ</t>
    </rPh>
    <rPh sb="7" eb="8">
      <t>イ</t>
    </rPh>
    <rPh sb="8" eb="10">
      <t>コウジ</t>
    </rPh>
    <rPh sb="11" eb="13">
      <t>セッケイ</t>
    </rPh>
    <rPh sb="14" eb="16">
      <t>セコウ</t>
    </rPh>
    <rPh sb="16" eb="18">
      <t>カンリ</t>
    </rPh>
    <rPh sb="18" eb="20">
      <t>ギョウム</t>
    </rPh>
    <rPh sb="20" eb="22">
      <t>イタク</t>
    </rPh>
    <rPh sb="22" eb="23">
      <t>フク</t>
    </rPh>
    <phoneticPr fontId="2"/>
  </si>
  <si>
    <t>新元号</t>
    <rPh sb="0" eb="3">
      <t>シンゲンゴウ</t>
    </rPh>
    <phoneticPr fontId="2"/>
  </si>
  <si>
    <t>－</t>
    <phoneticPr fontId="2"/>
  </si>
  <si>
    <t>第4水源地予備ポンプ</t>
    <rPh sb="0" eb="1">
      <t>ダイ</t>
    </rPh>
    <rPh sb="2" eb="5">
      <t>スイゲンチ</t>
    </rPh>
    <rPh sb="5" eb="7">
      <t>ヨビ</t>
    </rPh>
    <phoneticPr fontId="2"/>
  </si>
  <si>
    <t>第4水源地非常用発電機</t>
    <rPh sb="0" eb="1">
      <t>ダイ</t>
    </rPh>
    <rPh sb="2" eb="5">
      <t>スイゲンチ</t>
    </rPh>
    <rPh sb="5" eb="8">
      <t>ヒジョウヨウ</t>
    </rPh>
    <rPh sb="8" eb="11">
      <t>ハツデンキ</t>
    </rPh>
    <phoneticPr fontId="2"/>
  </si>
  <si>
    <t>４号</t>
    <rPh sb="1" eb="2">
      <t>ゴウ</t>
    </rPh>
    <phoneticPr fontId="2"/>
  </si>
  <si>
    <t>第４水源地用地</t>
    <rPh sb="0" eb="1">
      <t>ダイ</t>
    </rPh>
    <rPh sb="2" eb="5">
      <t>スイゲンチ</t>
    </rPh>
    <rPh sb="5" eb="7">
      <t>ヨウチ</t>
    </rPh>
    <phoneticPr fontId="2"/>
  </si>
  <si>
    <t>★減価償却は使用開始した年度から！！</t>
    <rPh sb="1" eb="3">
      <t>ゲンカ</t>
    </rPh>
    <rPh sb="3" eb="5">
      <t>ショウキャク</t>
    </rPh>
    <rPh sb="6" eb="8">
      <t>シヨウ</t>
    </rPh>
    <rPh sb="8" eb="10">
      <t>カイシ</t>
    </rPh>
    <rPh sb="12" eb="14">
      <t>ネンド</t>
    </rPh>
    <phoneticPr fontId="2"/>
  </si>
  <si>
    <t>第4水源地整備工事（導水管布設）（設計・施工管理業務委託含む）</t>
    <rPh sb="0" eb="1">
      <t>ダイ</t>
    </rPh>
    <rPh sb="2" eb="5">
      <t>スイゲンチ</t>
    </rPh>
    <rPh sb="5" eb="7">
      <t>セイビ</t>
    </rPh>
    <rPh sb="7" eb="9">
      <t>コウジ</t>
    </rPh>
    <rPh sb="10" eb="11">
      <t>ミチビ</t>
    </rPh>
    <rPh sb="11" eb="12">
      <t>ミズ</t>
    </rPh>
    <rPh sb="12" eb="13">
      <t>カン</t>
    </rPh>
    <rPh sb="13" eb="15">
      <t>フセツ</t>
    </rPh>
    <phoneticPr fontId="2"/>
  </si>
  <si>
    <t>第4水源地整備工事（建築）（設計・施工管理業務委託含む）</t>
    <rPh sb="0" eb="1">
      <t>ダイ</t>
    </rPh>
    <rPh sb="2" eb="5">
      <t>スイゲンチ</t>
    </rPh>
    <rPh sb="5" eb="7">
      <t>セイビ</t>
    </rPh>
    <rPh sb="7" eb="9">
      <t>コウジ</t>
    </rPh>
    <rPh sb="10" eb="12">
      <t>ケンチク</t>
    </rPh>
    <phoneticPr fontId="2"/>
  </si>
  <si>
    <t>第4水源地整備工事（ポンプ設備）（設計・施工管理業務委託含む）</t>
    <rPh sb="0" eb="1">
      <t>ダイ</t>
    </rPh>
    <rPh sb="2" eb="5">
      <t>スイゲンチ</t>
    </rPh>
    <rPh sb="5" eb="7">
      <t>セイビ</t>
    </rPh>
    <rPh sb="7" eb="9">
      <t>コウジ</t>
    </rPh>
    <rPh sb="13" eb="15">
      <t>セツビ</t>
    </rPh>
    <phoneticPr fontId="2"/>
  </si>
  <si>
    <t>第4水源地整備工事（電気計装設備）（設計・施工管理業務委託含む）</t>
    <rPh sb="0" eb="1">
      <t>ダイ</t>
    </rPh>
    <rPh sb="2" eb="5">
      <t>スイゲンチ</t>
    </rPh>
    <rPh sb="5" eb="7">
      <t>セイビ</t>
    </rPh>
    <rPh sb="7" eb="9">
      <t>コウジ</t>
    </rPh>
    <rPh sb="10" eb="12">
      <t>デンキ</t>
    </rPh>
    <rPh sb="12" eb="14">
      <t>ケイソウ</t>
    </rPh>
    <rPh sb="14" eb="16">
      <t>セツビ</t>
    </rPh>
    <phoneticPr fontId="2"/>
  </si>
  <si>
    <t>第2ポンプ取替工事（設計業務委託含む）</t>
    <rPh sb="0" eb="1">
      <t>ダイ</t>
    </rPh>
    <rPh sb="5" eb="7">
      <t>トリカ</t>
    </rPh>
    <rPh sb="7" eb="9">
      <t>コウジ</t>
    </rPh>
    <phoneticPr fontId="2"/>
  </si>
  <si>
    <t>101-2</t>
    <phoneticPr fontId="2"/>
  </si>
  <si>
    <t>101-3</t>
    <phoneticPr fontId="2"/>
  </si>
  <si>
    <t>108-2</t>
    <phoneticPr fontId="2"/>
  </si>
  <si>
    <t>108-3</t>
    <phoneticPr fontId="2"/>
  </si>
  <si>
    <t>量水器75mm（アムコー・テクノロジー・ジャパン）</t>
    <rPh sb="0" eb="3">
      <t>リョウスイキ</t>
    </rPh>
    <phoneticPr fontId="2"/>
  </si>
  <si>
    <t>第１水源地高圧受電盤内機器</t>
    <rPh sb="0" eb="1">
      <t>ダイ</t>
    </rPh>
    <rPh sb="2" eb="5">
      <t>スイゲンチ</t>
    </rPh>
    <rPh sb="5" eb="7">
      <t>コウアツ</t>
    </rPh>
    <rPh sb="7" eb="10">
      <t>ジュデンバン</t>
    </rPh>
    <rPh sb="10" eb="11">
      <t>ナイ</t>
    </rPh>
    <rPh sb="11" eb="13">
      <t>キキ</t>
    </rPh>
    <phoneticPr fontId="2"/>
  </si>
  <si>
    <t>量水器100mm（ハマダレクテック①(下事務所)）</t>
    <rPh sb="0" eb="3">
      <t>リョウスイキ</t>
    </rPh>
    <rPh sb="19" eb="23">
      <t>シタジムショ</t>
    </rPh>
    <phoneticPr fontId="2"/>
  </si>
  <si>
    <t>ＮＯ．１取水井電気計装設備（受電盤内機器分）</t>
    <rPh sb="4" eb="6">
      <t>シュスイ</t>
    </rPh>
    <rPh sb="6" eb="7">
      <t>イ</t>
    </rPh>
    <rPh sb="7" eb="9">
      <t>デンキ</t>
    </rPh>
    <rPh sb="9" eb="11">
      <t>ケイソウ</t>
    </rPh>
    <rPh sb="11" eb="13">
      <t>セツビ</t>
    </rPh>
    <rPh sb="14" eb="18">
      <t>ジュデンバンナイ</t>
    </rPh>
    <rPh sb="18" eb="20">
      <t>キキ</t>
    </rPh>
    <rPh sb="20" eb="21">
      <t>ブン</t>
    </rPh>
    <phoneticPr fontId="5"/>
  </si>
  <si>
    <t>ＮＯ．２取水井電気計装設備（受電盤内機器分）</t>
    <rPh sb="4" eb="6">
      <t>シュスイ</t>
    </rPh>
    <rPh sb="6" eb="7">
      <t>イ</t>
    </rPh>
    <rPh sb="7" eb="9">
      <t>デンキ</t>
    </rPh>
    <rPh sb="9" eb="11">
      <t>ケイソウ</t>
    </rPh>
    <rPh sb="11" eb="13">
      <t>セツビ</t>
    </rPh>
    <rPh sb="14" eb="18">
      <t>ジュデンバンナイ</t>
    </rPh>
    <rPh sb="18" eb="20">
      <t>キキ</t>
    </rPh>
    <rPh sb="20" eb="21">
      <t>ブン</t>
    </rPh>
    <phoneticPr fontId="5"/>
  </si>
  <si>
    <t>第２水源地高圧受電盤内機器（設計費652,155円含む）</t>
    <rPh sb="0" eb="1">
      <t>ダイ</t>
    </rPh>
    <rPh sb="2" eb="5">
      <t>スイゲンチ</t>
    </rPh>
    <rPh sb="5" eb="7">
      <t>コウアツ</t>
    </rPh>
    <rPh sb="7" eb="10">
      <t>ジュデンバン</t>
    </rPh>
    <rPh sb="10" eb="11">
      <t>ナイ</t>
    </rPh>
    <rPh sb="11" eb="13">
      <t>キキ</t>
    </rPh>
    <rPh sb="14" eb="17">
      <t>セッケイヒ</t>
    </rPh>
    <rPh sb="24" eb="25">
      <t>エン</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</si>
</sst>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411]ggge&quot;年&quot;m&quot;月&quot;d&quot;日現在&quot;;@"/>
    <numFmt numFmtId="179" formatCode="#,##0;[Red]\-#,##0;&quot;－&quot;"/>
    <numFmt numFmtId="180" formatCode="#,##0_);[Red]\(#,##0\)"/>
  </numFmts>
  <fonts count="5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11"/>
      <name val="HG丸ｺﾞｼｯｸM-PRO"/>
      <family val="3"/>
      <charset val="128"/>
    </font>
    <font>
      <b/>
      <sz val="14"/>
      <name val="HG丸ｺﾞｼｯｸM-PRO"/>
      <family val="3"/>
      <charset val="128"/>
    </font>
    <font>
      <sz val="12"/>
      <name val="HG丸ｺﾞｼｯｸM-PRO"/>
      <family val="3"/>
      <charset val="128"/>
    </font>
    <font>
      <sz val="14"/>
      <name val="HG丸ｺﾞｼｯｸM-PRO"/>
      <family val="3"/>
      <charset val="128"/>
    </font>
    <font>
      <sz val="8"/>
      <name val="HG丸ｺﾞｼｯｸM-PRO"/>
      <family val="3"/>
      <charset val="128"/>
    </font>
    <font>
      <sz val="10"/>
      <name val="HG丸ｺﾞｼｯｸM-PRO"/>
      <family val="3"/>
      <charset val="128"/>
    </font>
    <font>
      <b/>
      <sz val="11"/>
      <name val="HG丸ｺﾞｼｯｸM-PRO"/>
      <family val="3"/>
      <charset val="128"/>
    </font>
    <font>
      <sz val="12"/>
      <color indexed="10"/>
      <name val="HG丸ｺﾞｼｯｸM-PRO"/>
      <family val="3"/>
      <charset val="128"/>
    </font>
    <font>
      <sz val="11"/>
      <color indexed="10"/>
      <name val="HG丸ｺﾞｼｯｸM-PRO"/>
      <family val="3"/>
      <charset val="128"/>
    </font>
    <font>
      <u/>
      <sz val="12"/>
      <name val="HG丸ｺﾞｼｯｸM-PRO"/>
      <family val="3"/>
      <charset val="128"/>
    </font>
    <font>
      <sz val="9"/>
      <name val="ＭＳ Ｐゴシック"/>
      <family val="3"/>
      <charset val="128"/>
    </font>
    <font>
      <sz val="12"/>
      <name val="ＭＳ 明朝"/>
      <family val="1"/>
      <charset val="128"/>
    </font>
    <font>
      <sz val="8"/>
      <name val="ＭＳ 明朝"/>
      <family val="1"/>
      <charset val="128"/>
    </font>
    <font>
      <strike/>
      <sz val="12"/>
      <name val="ＭＳ 明朝"/>
      <family val="1"/>
      <charset val="128"/>
    </font>
    <font>
      <sz val="11"/>
      <name val="ＭＳ ゴシック"/>
      <family val="3"/>
      <charset val="128"/>
    </font>
    <font>
      <sz val="10"/>
      <name val="ＭＳ ゴシック"/>
      <family val="3"/>
      <charset val="128"/>
    </font>
    <font>
      <b/>
      <sz val="10"/>
      <color theme="1"/>
      <name val="HG丸ｺﾞｼｯｸM-PRO"/>
      <family val="3"/>
      <charset val="128"/>
    </font>
    <font>
      <b/>
      <sz val="11"/>
      <color theme="1"/>
      <name val="ＭＳ Ｐゴシック"/>
      <family val="3"/>
      <charset val="128"/>
    </font>
    <font>
      <sz val="11"/>
      <color theme="1"/>
      <name val="ＭＳ Ｐゴシック"/>
      <family val="3"/>
      <charset val="128"/>
    </font>
    <font>
      <b/>
      <sz val="11"/>
      <color theme="1"/>
      <name val="HG丸ｺﾞｼｯｸM-PRO"/>
      <family val="3"/>
      <charset val="128"/>
    </font>
    <font>
      <b/>
      <sz val="12"/>
      <color theme="1"/>
      <name val="HG丸ｺﾞｼｯｸM-PRO"/>
      <family val="3"/>
      <charset val="128"/>
    </font>
    <font>
      <b/>
      <sz val="10"/>
      <color theme="1"/>
      <name val="ＭＳ Ｐゴシック"/>
      <family val="3"/>
      <charset val="128"/>
    </font>
    <font>
      <b/>
      <sz val="9"/>
      <color theme="1"/>
      <name val="HG丸ｺﾞｼｯｸM-PRO"/>
      <family val="3"/>
      <charset val="128"/>
    </font>
    <font>
      <sz val="9"/>
      <color theme="1"/>
      <name val="ＭＳ Ｐゴシック"/>
      <family val="3"/>
      <charset val="128"/>
    </font>
    <font>
      <b/>
      <sz val="10"/>
      <name val="HG丸ｺﾞｼｯｸM-PRO"/>
      <family val="3"/>
      <charset val="128"/>
    </font>
    <font>
      <b/>
      <sz val="11"/>
      <name val="ＭＳ Ｐゴシック"/>
      <family val="3"/>
      <charset val="128"/>
    </font>
    <font>
      <b/>
      <sz val="12"/>
      <name val="HG丸ｺﾞｼｯｸM-PRO"/>
      <family val="3"/>
      <charset val="128"/>
    </font>
    <font>
      <b/>
      <sz val="10"/>
      <name val="ＭＳ Ｐゴシック"/>
      <family val="3"/>
      <charset val="128"/>
    </font>
    <font>
      <b/>
      <sz val="9"/>
      <name val="HG丸ｺﾞｼｯｸM-PRO"/>
      <family val="3"/>
      <charset val="128"/>
    </font>
    <font>
      <sz val="12"/>
      <color indexed="17"/>
      <name val="ＭＳ 明朝"/>
      <family val="1"/>
      <charset val="128"/>
    </font>
    <font>
      <strike/>
      <sz val="12"/>
      <color indexed="17"/>
      <name val="ＭＳ 明朝"/>
      <family val="1"/>
      <charset val="128"/>
    </font>
    <font>
      <sz val="12"/>
      <color indexed="10"/>
      <name val="ＭＳ 明朝"/>
      <family val="1"/>
      <charset val="128"/>
    </font>
    <font>
      <b/>
      <sz val="12"/>
      <color indexed="17"/>
      <name val="ＭＳ 明朝"/>
      <family val="1"/>
      <charset val="128"/>
    </font>
    <font>
      <sz val="11"/>
      <color theme="1"/>
      <name val="ＭＳ Ｐゴシック"/>
      <family val="2"/>
      <charset val="128"/>
    </font>
    <font>
      <sz val="11"/>
      <color theme="1"/>
      <name val="ＭＳ ゴシック"/>
      <family val="3"/>
      <charset val="128"/>
    </font>
    <font>
      <sz val="6"/>
      <name val="ＭＳ Ｐゴシック"/>
      <family val="2"/>
      <charset val="128"/>
    </font>
    <font>
      <strike/>
      <sz val="12"/>
      <color indexed="10"/>
      <name val="ＭＳ 明朝"/>
      <family val="1"/>
      <charset val="128"/>
    </font>
    <font>
      <sz val="12"/>
      <color rgb="FFFF0000"/>
      <name val="ＭＳ 明朝"/>
      <family val="1"/>
      <charset val="128"/>
    </font>
    <font>
      <sz val="12"/>
      <color rgb="FF008000"/>
      <name val="ＭＳ 明朝"/>
      <family val="1"/>
      <charset val="128"/>
    </font>
    <font>
      <strike/>
      <sz val="12"/>
      <color rgb="FF008000"/>
      <name val="ＭＳ 明朝"/>
      <family val="1"/>
      <charset val="128"/>
    </font>
    <font>
      <b/>
      <sz val="12"/>
      <color theme="9" tint="-0.249977111117893"/>
      <name val="ＭＳ 明朝"/>
      <family val="1"/>
      <charset val="128"/>
    </font>
    <font>
      <b/>
      <sz val="12"/>
      <color rgb="FFFF0000"/>
      <name val="ＭＳ 明朝"/>
      <family val="1"/>
      <charset val="128"/>
    </font>
    <font>
      <b/>
      <sz val="10"/>
      <name val="ＭＳ ゴシック"/>
      <family val="3"/>
      <charset val="128"/>
    </font>
    <font>
      <sz val="11"/>
      <color theme="1"/>
      <name val="ＭＳ 明朝"/>
      <family val="1"/>
      <charset val="128"/>
    </font>
    <font>
      <sz val="12"/>
      <name val="ＭＳ Ｐゴシック"/>
      <family val="3"/>
      <charset val="128"/>
    </font>
    <font>
      <sz val="11"/>
      <name val="ＭＳ Ｐゴシック"/>
      <family val="2"/>
      <charset val="128"/>
      <scheme val="minor"/>
    </font>
    <font>
      <b/>
      <sz val="12"/>
      <name val="ＭＳ 明朝"/>
      <family val="1"/>
      <charset val="128"/>
    </font>
    <font>
      <sz val="12"/>
      <color rgb="FF00B050"/>
      <name val="ＭＳ 明朝"/>
      <family val="1"/>
      <charset val="128"/>
    </font>
  </fonts>
  <fills count="20">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13"/>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15"/>
        <bgColor indexed="64"/>
      </patternFill>
    </fill>
    <fill>
      <patternFill patternType="solid">
        <fgColor rgb="FFFFC000"/>
        <bgColor indexed="64"/>
      </patternFill>
    </fill>
    <fill>
      <patternFill patternType="solid">
        <fgColor indexed="53"/>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00FFFF"/>
        <bgColor indexed="64"/>
      </patternFill>
    </fill>
    <fill>
      <patternFill patternType="solid">
        <fgColor rgb="FFFF0000"/>
        <bgColor indexed="64"/>
      </patternFill>
    </fill>
    <fill>
      <patternFill patternType="solid">
        <fgColor rgb="FFCCFFCC"/>
        <bgColor indexed="64"/>
      </patternFill>
    </fill>
    <fill>
      <patternFill patternType="solid">
        <fgColor rgb="FFFFCCFF"/>
        <bgColor indexed="64"/>
      </patternFill>
    </fill>
    <fill>
      <patternFill patternType="solid">
        <fgColor theme="7"/>
        <bgColor indexed="64"/>
      </patternFill>
    </fill>
  </fills>
  <borders count="6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17" fillId="0" borderId="0" applyFont="0" applyFill="0" applyBorder="0" applyAlignment="0" applyProtection="0">
      <alignment vertical="center"/>
    </xf>
    <xf numFmtId="179" fontId="20" fillId="0" borderId="0">
      <alignment vertical="top"/>
    </xf>
    <xf numFmtId="0" fontId="17" fillId="0" borderId="0">
      <alignment vertical="center"/>
    </xf>
    <xf numFmtId="0" fontId="39" fillId="0" borderId="0">
      <alignment vertical="center"/>
    </xf>
    <xf numFmtId="38" fontId="39" fillId="0" borderId="0" applyFont="0" applyFill="0" applyBorder="0" applyAlignment="0" applyProtection="0">
      <alignment vertical="center"/>
    </xf>
  </cellStyleXfs>
  <cellXfs count="1155">
    <xf numFmtId="0" fontId="0" fillId="0" borderId="0" xfId="0">
      <alignment vertical="center"/>
    </xf>
    <xf numFmtId="49" fontId="8" fillId="0" borderId="20" xfId="3" applyNumberFormat="1" applyFont="1" applyBorder="1">
      <alignment vertical="center"/>
    </xf>
    <xf numFmtId="49" fontId="8" fillId="0" borderId="12" xfId="3" applyNumberFormat="1" applyFont="1" applyBorder="1">
      <alignment vertical="center"/>
    </xf>
    <xf numFmtId="49" fontId="8" fillId="0" borderId="5" xfId="3" applyNumberFormat="1" applyFont="1" applyBorder="1">
      <alignment vertical="center"/>
    </xf>
    <xf numFmtId="49" fontId="8" fillId="0" borderId="22" xfId="3" applyNumberFormat="1" applyFont="1" applyBorder="1">
      <alignment vertical="center"/>
    </xf>
    <xf numFmtId="49" fontId="8" fillId="0" borderId="19" xfId="3" applyNumberFormat="1" applyFont="1" applyBorder="1">
      <alignment vertical="center"/>
    </xf>
    <xf numFmtId="49" fontId="8" fillId="0" borderId="3" xfId="3" applyNumberFormat="1" applyFont="1" applyBorder="1">
      <alignment vertical="center"/>
    </xf>
    <xf numFmtId="49" fontId="8" fillId="0" borderId="23" xfId="3" applyNumberFormat="1" applyFont="1" applyBorder="1">
      <alignment vertical="center"/>
    </xf>
    <xf numFmtId="49" fontId="8" fillId="0" borderId="26" xfId="3" applyNumberFormat="1" applyFont="1" applyBorder="1">
      <alignment vertical="center"/>
    </xf>
    <xf numFmtId="49" fontId="6" fillId="0" borderId="12" xfId="3" applyNumberFormat="1" applyFont="1" applyBorder="1">
      <alignment vertical="center"/>
    </xf>
    <xf numFmtId="49" fontId="6" fillId="0" borderId="5" xfId="3" applyNumberFormat="1" applyFont="1" applyBorder="1">
      <alignment vertical="center"/>
    </xf>
    <xf numFmtId="49" fontId="6" fillId="0" borderId="3" xfId="3" applyNumberFormat="1" applyFont="1" applyBorder="1">
      <alignment vertical="center"/>
    </xf>
    <xf numFmtId="49" fontId="6" fillId="0" borderId="19" xfId="3" applyNumberFormat="1" applyFont="1" applyBorder="1">
      <alignment vertical="center"/>
    </xf>
    <xf numFmtId="49" fontId="6" fillId="0" borderId="20" xfId="3" applyNumberFormat="1" applyFont="1" applyBorder="1">
      <alignment vertical="center"/>
    </xf>
    <xf numFmtId="49" fontId="6" fillId="0" borderId="22" xfId="3" applyNumberFormat="1" applyFont="1" applyBorder="1">
      <alignment vertical="center"/>
    </xf>
    <xf numFmtId="49" fontId="6" fillId="0" borderId="23" xfId="3" applyNumberFormat="1" applyFont="1" applyBorder="1">
      <alignment vertical="center"/>
    </xf>
    <xf numFmtId="49" fontId="8" fillId="0" borderId="17" xfId="3" applyNumberFormat="1" applyFont="1" applyBorder="1">
      <alignment vertical="center"/>
    </xf>
    <xf numFmtId="49" fontId="8" fillId="0" borderId="25" xfId="3" applyNumberFormat="1" applyFont="1" applyBorder="1">
      <alignment vertical="center"/>
    </xf>
    <xf numFmtId="49" fontId="8" fillId="0" borderId="20" xfId="3" applyNumberFormat="1" applyFont="1" applyBorder="1">
      <alignment vertical="center"/>
    </xf>
    <xf numFmtId="49" fontId="8" fillId="0" borderId="12" xfId="3" applyNumberFormat="1" applyFont="1" applyBorder="1">
      <alignment vertical="center"/>
    </xf>
    <xf numFmtId="49" fontId="8" fillId="0" borderId="5" xfId="3" applyNumberFormat="1" applyFont="1" applyBorder="1">
      <alignment vertical="center"/>
    </xf>
    <xf numFmtId="49" fontId="8" fillId="0" borderId="22" xfId="3" applyNumberFormat="1" applyFont="1" applyBorder="1">
      <alignment vertical="center"/>
    </xf>
    <xf numFmtId="49" fontId="8" fillId="0" borderId="19" xfId="3" applyNumberFormat="1" applyFont="1" applyBorder="1">
      <alignment vertical="center"/>
    </xf>
    <xf numFmtId="49" fontId="8" fillId="0" borderId="3" xfId="3" applyNumberFormat="1" applyFont="1" applyBorder="1">
      <alignment vertical="center"/>
    </xf>
    <xf numFmtId="49" fontId="6" fillId="0" borderId="26" xfId="3" applyNumberFormat="1" applyFont="1" applyBorder="1">
      <alignment vertical="center"/>
    </xf>
    <xf numFmtId="0" fontId="3" fillId="0" borderId="0" xfId="3">
      <alignmen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49" fontId="6" fillId="0" borderId="0" xfId="3" applyNumberFormat="1" applyFont="1" applyAlignment="1">
      <alignment horizontal="right" vertical="center"/>
    </xf>
    <xf numFmtId="49" fontId="6" fillId="0" borderId="0" xfId="3" applyNumberFormat="1" applyFont="1" applyAlignment="1">
      <alignment horizontal="distributed" vertical="center"/>
    </xf>
    <xf numFmtId="176" fontId="8" fillId="0" borderId="0" xfId="3" applyNumberFormat="1" applyFont="1" applyAlignment="1">
      <alignment vertical="center"/>
    </xf>
    <xf numFmtId="49" fontId="6" fillId="0" borderId="0" xfId="3" applyNumberFormat="1" applyFont="1" applyBorder="1">
      <alignment vertical="center"/>
    </xf>
    <xf numFmtId="176" fontId="8" fillId="0" borderId="0" xfId="3" applyNumberFormat="1" applyFont="1" applyBorder="1" applyAlignment="1">
      <alignment vertical="center"/>
    </xf>
    <xf numFmtId="0" fontId="6" fillId="0" borderId="0" xfId="3" applyFont="1" applyAlignment="1">
      <alignment vertical="center"/>
    </xf>
    <xf numFmtId="176" fontId="6" fillId="0" borderId="0" xfId="3" applyNumberFormat="1" applyFont="1" applyAlignment="1">
      <alignment vertical="center"/>
    </xf>
    <xf numFmtId="176" fontId="6" fillId="0" borderId="0" xfId="3" applyNumberFormat="1" applyFont="1" applyBorder="1" applyAlignment="1">
      <alignment vertical="center"/>
    </xf>
    <xf numFmtId="49" fontId="12" fillId="0" borderId="0" xfId="3" applyNumberFormat="1" applyFont="1" applyAlignment="1">
      <alignment horizontal="center" vertical="center"/>
    </xf>
    <xf numFmtId="49" fontId="8" fillId="0" borderId="0" xfId="3" applyNumberFormat="1" applyFont="1">
      <alignment vertical="center"/>
    </xf>
    <xf numFmtId="49" fontId="6" fillId="0" borderId="0" xfId="3" applyNumberFormat="1" applyFont="1" applyAlignment="1">
      <alignment horizontal="distributed" vertical="center" wrapText="1"/>
    </xf>
    <xf numFmtId="0" fontId="3" fillId="0" borderId="0" xfId="3">
      <alignmen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49" fontId="6" fillId="0" borderId="0" xfId="3" applyNumberFormat="1" applyFont="1" applyAlignment="1">
      <alignment horizontal="right" vertical="center"/>
    </xf>
    <xf numFmtId="49" fontId="6" fillId="0" borderId="0" xfId="3" applyNumberFormat="1" applyFont="1" applyAlignment="1">
      <alignment horizontal="distributed" vertical="center"/>
    </xf>
    <xf numFmtId="176" fontId="8" fillId="0" borderId="0" xfId="3" applyNumberFormat="1" applyFont="1" applyAlignment="1">
      <alignment vertical="center"/>
    </xf>
    <xf numFmtId="49" fontId="6" fillId="0" borderId="0" xfId="3" applyNumberFormat="1" applyFont="1" applyBorder="1">
      <alignment vertical="center"/>
    </xf>
    <xf numFmtId="176" fontId="8" fillId="0" borderId="0" xfId="3" applyNumberFormat="1" applyFont="1" applyBorder="1" applyAlignment="1">
      <alignment vertical="center"/>
    </xf>
    <xf numFmtId="0" fontId="6" fillId="0" borderId="0" xfId="3" applyFont="1" applyAlignment="1">
      <alignment vertical="center"/>
    </xf>
    <xf numFmtId="176" fontId="6" fillId="0" borderId="0" xfId="3" applyNumberFormat="1" applyFont="1" applyAlignment="1">
      <alignment vertical="center"/>
    </xf>
    <xf numFmtId="176" fontId="6" fillId="0" borderId="0" xfId="3" applyNumberFormat="1" applyFont="1" applyBorder="1" applyAlignment="1">
      <alignment vertical="center"/>
    </xf>
    <xf numFmtId="49" fontId="12" fillId="0" borderId="0" xfId="3" applyNumberFormat="1" applyFont="1" applyAlignment="1">
      <alignment horizontal="center" vertical="center"/>
    </xf>
    <xf numFmtId="49" fontId="12" fillId="0" borderId="0" xfId="3" applyNumberFormat="1" applyFont="1" applyAlignment="1">
      <alignment vertical="center"/>
    </xf>
    <xf numFmtId="176" fontId="8" fillId="0" borderId="2" xfId="3" applyNumberFormat="1" applyFont="1" applyBorder="1" applyAlignment="1">
      <alignment vertical="center"/>
    </xf>
    <xf numFmtId="176" fontId="8" fillId="0" borderId="0" xfId="3" applyNumberFormat="1" applyFont="1" applyBorder="1" applyAlignment="1">
      <alignment horizontal="right" vertical="center"/>
    </xf>
    <xf numFmtId="180" fontId="21" fillId="0" borderId="0" xfId="6" applyNumberFormat="1" applyFont="1" applyAlignment="1">
      <alignment vertical="center"/>
    </xf>
    <xf numFmtId="49" fontId="8" fillId="0" borderId="0" xfId="0" applyNumberFormat="1" applyFont="1">
      <alignment vertical="center"/>
    </xf>
    <xf numFmtId="49" fontId="8" fillId="0" borderId="20" xfId="0" applyNumberFormat="1" applyFont="1" applyBorder="1">
      <alignment vertical="center"/>
    </xf>
    <xf numFmtId="49" fontId="8" fillId="0" borderId="12" xfId="0" applyNumberFormat="1" applyFont="1" applyBorder="1">
      <alignment vertical="center"/>
    </xf>
    <xf numFmtId="49" fontId="8" fillId="0" borderId="22" xfId="0" applyNumberFormat="1" applyFont="1" applyBorder="1">
      <alignment vertical="center"/>
    </xf>
    <xf numFmtId="49" fontId="8" fillId="0" borderId="5" xfId="0" applyNumberFormat="1" applyFont="1" applyBorder="1">
      <alignment vertical="center"/>
    </xf>
    <xf numFmtId="49" fontId="8" fillId="0" borderId="19" xfId="0" applyNumberFormat="1" applyFont="1" applyBorder="1">
      <alignment vertical="center"/>
    </xf>
    <xf numFmtId="49" fontId="8" fillId="0" borderId="3" xfId="0" applyNumberFormat="1" applyFont="1" applyBorder="1">
      <alignment vertical="center"/>
    </xf>
    <xf numFmtId="49" fontId="8" fillId="0" borderId="23" xfId="0" applyNumberFormat="1" applyFont="1" applyBorder="1">
      <alignment vertical="center"/>
    </xf>
    <xf numFmtId="49" fontId="8" fillId="0" borderId="26" xfId="0" applyNumberFormat="1" applyFont="1" applyBorder="1">
      <alignment vertical="center"/>
    </xf>
    <xf numFmtId="176" fontId="8" fillId="0" borderId="0" xfId="0" applyNumberFormat="1" applyFont="1" applyBorder="1" applyAlignment="1">
      <alignment horizontal="right" vertical="center"/>
    </xf>
    <xf numFmtId="49" fontId="8" fillId="0" borderId="17" xfId="0" applyNumberFormat="1" applyFont="1" applyBorder="1">
      <alignment vertical="center"/>
    </xf>
    <xf numFmtId="49" fontId="8" fillId="0" borderId="25" xfId="0" applyNumberFormat="1" applyFont="1" applyBorder="1">
      <alignment vertical="center"/>
    </xf>
    <xf numFmtId="49" fontId="6" fillId="0" borderId="0" xfId="0" applyNumberFormat="1" applyFont="1">
      <alignment vertical="center"/>
    </xf>
    <xf numFmtId="49" fontId="6" fillId="0" borderId="22" xfId="0" applyNumberFormat="1" applyFont="1" applyBorder="1">
      <alignment vertical="center"/>
    </xf>
    <xf numFmtId="49" fontId="6" fillId="0" borderId="5" xfId="0" applyNumberFormat="1" applyFont="1" applyBorder="1">
      <alignment vertical="center"/>
    </xf>
    <xf numFmtId="49" fontId="6" fillId="0" borderId="19" xfId="0" applyNumberFormat="1" applyFont="1" applyBorder="1">
      <alignment vertical="center"/>
    </xf>
    <xf numFmtId="49" fontId="6" fillId="0" borderId="3" xfId="0" applyNumberFormat="1" applyFont="1" applyBorder="1">
      <alignment vertical="center"/>
    </xf>
    <xf numFmtId="49" fontId="6" fillId="0" borderId="20" xfId="0" applyNumberFormat="1" applyFont="1" applyBorder="1">
      <alignment vertical="center"/>
    </xf>
    <xf numFmtId="49" fontId="6" fillId="0" borderId="12" xfId="0" applyNumberFormat="1" applyFont="1" applyBorder="1">
      <alignment vertical="center"/>
    </xf>
    <xf numFmtId="49" fontId="6" fillId="0" borderId="23" xfId="0" applyNumberFormat="1" applyFont="1" applyBorder="1">
      <alignment vertical="center"/>
    </xf>
    <xf numFmtId="49" fontId="6" fillId="0" borderId="26" xfId="0" applyNumberFormat="1" applyFont="1" applyBorder="1">
      <alignment vertical="center"/>
    </xf>
    <xf numFmtId="49" fontId="12" fillId="0" borderId="0" xfId="0" applyNumberFormat="1" applyFont="1" applyBorder="1" applyAlignment="1">
      <alignment horizontal="center" vertical="center"/>
    </xf>
    <xf numFmtId="49" fontId="12"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Border="1" applyAlignment="1">
      <alignment vertical="center"/>
    </xf>
    <xf numFmtId="49" fontId="6" fillId="0" borderId="0" xfId="0" applyNumberFormat="1" applyFont="1" applyBorder="1" applyAlignment="1">
      <alignment horizontal="left" vertical="center"/>
    </xf>
    <xf numFmtId="176" fontId="6" fillId="0" borderId="0" xfId="0" applyNumberFormat="1" applyFont="1" applyAlignment="1">
      <alignment vertical="center"/>
    </xf>
    <xf numFmtId="176" fontId="8" fillId="0" borderId="0" xfId="0" applyNumberFormat="1" applyFont="1" applyAlignment="1">
      <alignment vertical="center"/>
    </xf>
    <xf numFmtId="0" fontId="0" fillId="0" borderId="0" xfId="0" applyAlignment="1">
      <alignment vertical="center"/>
    </xf>
    <xf numFmtId="49" fontId="6" fillId="0" borderId="0" xfId="0" applyNumberFormat="1" applyFont="1" applyAlignment="1">
      <alignment vertical="center"/>
    </xf>
    <xf numFmtId="176" fontId="8" fillId="0" borderId="0" xfId="0" applyNumberFormat="1" applyFont="1" applyBorder="1" applyAlignment="1">
      <alignment vertical="center"/>
    </xf>
    <xf numFmtId="0" fontId="0" fillId="0" borderId="0" xfId="0" applyBorder="1" applyAlignment="1">
      <alignment vertical="center"/>
    </xf>
    <xf numFmtId="49" fontId="6" fillId="0" borderId="0" xfId="0" applyNumberFormat="1" applyFont="1" applyAlignment="1">
      <alignment horizontal="distributed" vertical="center"/>
    </xf>
    <xf numFmtId="0" fontId="6" fillId="0" borderId="0" xfId="0" applyFont="1" applyAlignment="1">
      <alignment vertical="center"/>
    </xf>
    <xf numFmtId="176" fontId="6" fillId="0" borderId="0" xfId="0" applyNumberFormat="1" applyFont="1" applyBorder="1" applyAlignment="1">
      <alignment vertical="center"/>
    </xf>
    <xf numFmtId="49" fontId="6" fillId="0" borderId="0" xfId="0" applyNumberFormat="1" applyFont="1" applyBorder="1">
      <alignment vertical="center"/>
    </xf>
    <xf numFmtId="49" fontId="12" fillId="0" borderId="0" xfId="0" applyNumberFormat="1" applyFont="1" applyBorder="1" applyAlignment="1">
      <alignment vertical="center"/>
    </xf>
    <xf numFmtId="49" fontId="12" fillId="0" borderId="0" xfId="0" applyNumberFormat="1" applyFont="1" applyAlignment="1">
      <alignment vertical="center"/>
    </xf>
    <xf numFmtId="49" fontId="6" fillId="0" borderId="0" xfId="0" applyNumberFormat="1" applyFont="1" applyAlignment="1">
      <alignment horizontal="distributed" vertical="center" wrapText="1"/>
    </xf>
    <xf numFmtId="176" fontId="15" fillId="0" borderId="0" xfId="0" applyNumberFormat="1" applyFont="1" applyBorder="1" applyAlignment="1">
      <alignment vertical="center"/>
    </xf>
    <xf numFmtId="176" fontId="8" fillId="0" borderId="2" xfId="0" applyNumberFormat="1" applyFont="1" applyBorder="1" applyAlignment="1">
      <alignment vertical="center"/>
    </xf>
    <xf numFmtId="176" fontId="8" fillId="0" borderId="0" xfId="0" applyNumberFormat="1" applyFont="1" applyBorder="1" applyAlignment="1">
      <alignment vertical="center" shrinkToFit="1"/>
    </xf>
    <xf numFmtId="49" fontId="6" fillId="0" borderId="0" xfId="0" applyNumberFormat="1" applyFont="1" applyBorder="1" applyAlignment="1">
      <alignment horizontal="center" vertical="center"/>
    </xf>
    <xf numFmtId="49" fontId="6" fillId="0" borderId="0" xfId="0" applyNumberFormat="1" applyFont="1" applyBorder="1" applyAlignment="1">
      <alignment horizontal="distributed" vertical="center"/>
    </xf>
    <xf numFmtId="0" fontId="22" fillId="0" borderId="0" xfId="0" applyFont="1">
      <alignment vertical="center"/>
    </xf>
    <xf numFmtId="38" fontId="22" fillId="0" borderId="0" xfId="1" applyFont="1" applyBorder="1" applyAlignment="1">
      <alignment horizontal="right" vertical="center"/>
    </xf>
    <xf numFmtId="0" fontId="22" fillId="0" borderId="0" xfId="0" applyFont="1" applyBorder="1" applyAlignment="1">
      <alignment vertical="center"/>
    </xf>
    <xf numFmtId="49" fontId="22" fillId="0" borderId="0" xfId="0" applyNumberFormat="1" applyFont="1" applyAlignment="1">
      <alignment horizontal="center" vertical="center"/>
    </xf>
    <xf numFmtId="0" fontId="22" fillId="0" borderId="0" xfId="0" applyFont="1" applyAlignment="1">
      <alignment vertical="center"/>
    </xf>
    <xf numFmtId="49" fontId="22"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distributed" vertical="center"/>
    </xf>
    <xf numFmtId="0" fontId="22" fillId="0" borderId="0" xfId="0" applyFont="1" applyBorder="1" applyAlignment="1">
      <alignment horizontal="left" vertical="center"/>
    </xf>
    <xf numFmtId="0" fontId="22" fillId="0" borderId="0" xfId="0" applyFont="1" applyBorder="1" applyAlignment="1">
      <alignment horizontal="center" vertical="center" wrapText="1"/>
    </xf>
    <xf numFmtId="0" fontId="25" fillId="0" borderId="0" xfId="0" applyFont="1" applyAlignment="1">
      <alignment vertical="center"/>
    </xf>
    <xf numFmtId="38" fontId="22" fillId="0" borderId="0" xfId="1" applyFont="1" applyBorder="1" applyAlignment="1">
      <alignment vertical="center"/>
    </xf>
    <xf numFmtId="0" fontId="22" fillId="0" borderId="0" xfId="0" applyFont="1" applyAlignment="1">
      <alignment horizontal="right" vertical="center"/>
    </xf>
    <xf numFmtId="176" fontId="22" fillId="0" borderId="0" xfId="0" applyNumberFormat="1" applyFont="1" applyBorder="1" applyAlignment="1">
      <alignment vertical="center"/>
    </xf>
    <xf numFmtId="0" fontId="26" fillId="0" borderId="0" xfId="0" applyFont="1" applyAlignment="1">
      <alignment vertical="center"/>
    </xf>
    <xf numFmtId="38" fontId="25" fillId="0" borderId="0" xfId="1" applyFont="1" applyBorder="1" applyAlignment="1">
      <alignment vertical="center"/>
    </xf>
    <xf numFmtId="0" fontId="30" fillId="0" borderId="0" xfId="0" applyFont="1">
      <alignment vertical="center"/>
    </xf>
    <xf numFmtId="0" fontId="30" fillId="0" borderId="0" xfId="0" applyFont="1" applyAlignment="1">
      <alignment vertical="center"/>
    </xf>
    <xf numFmtId="0" fontId="30" fillId="0" borderId="0" xfId="0" applyFont="1" applyAlignment="1">
      <alignment horizontal="right" vertical="center"/>
    </xf>
    <xf numFmtId="49" fontId="30" fillId="0" borderId="0" xfId="0" applyNumberFormat="1" applyFont="1" applyAlignment="1">
      <alignment horizontal="center" vertical="center"/>
    </xf>
    <xf numFmtId="49" fontId="30" fillId="0" borderId="0" xfId="0" applyNumberFormat="1" applyFont="1" applyBorder="1" applyAlignment="1">
      <alignment horizontal="center"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distributed" vertical="center"/>
    </xf>
    <xf numFmtId="0" fontId="30" fillId="0" borderId="0" xfId="0" applyFont="1" applyBorder="1" applyAlignment="1">
      <alignment horizontal="left" vertical="center"/>
    </xf>
    <xf numFmtId="0" fontId="30" fillId="0" borderId="0" xfId="0" applyFont="1" applyBorder="1" applyAlignment="1">
      <alignment horizontal="center" vertical="center" wrapText="1"/>
    </xf>
    <xf numFmtId="0" fontId="12" fillId="0" borderId="0" xfId="0" applyFont="1" applyAlignment="1">
      <alignment vertical="center"/>
    </xf>
    <xf numFmtId="38" fontId="30" fillId="0" borderId="0" xfId="1" applyFont="1" applyBorder="1" applyAlignment="1">
      <alignment vertical="center"/>
    </xf>
    <xf numFmtId="176" fontId="30" fillId="0" borderId="0" xfId="0" applyNumberFormat="1" applyFont="1" applyBorder="1" applyAlignment="1">
      <alignment vertical="center"/>
    </xf>
    <xf numFmtId="0" fontId="32" fillId="0" borderId="0" xfId="0" applyFont="1" applyAlignment="1">
      <alignment vertical="center"/>
    </xf>
    <xf numFmtId="38" fontId="12" fillId="0" borderId="0" xfId="1" applyFont="1" applyBorder="1" applyAlignment="1">
      <alignment vertical="center"/>
    </xf>
    <xf numFmtId="38" fontId="12" fillId="2" borderId="0" xfId="1" applyFont="1" applyFill="1" applyBorder="1" applyAlignment="1">
      <alignment vertical="center"/>
    </xf>
    <xf numFmtId="38" fontId="17" fillId="0" borderId="0" xfId="5" applyFont="1" applyAlignment="1">
      <alignment vertical="center" shrinkToFit="1"/>
    </xf>
    <xf numFmtId="38" fontId="17" fillId="0" borderId="0" xfId="5" applyFont="1" applyFill="1" applyAlignment="1">
      <alignment vertical="center" shrinkToFit="1"/>
    </xf>
    <xf numFmtId="38" fontId="17" fillId="0" borderId="0" xfId="5" applyFont="1" applyFill="1" applyBorder="1" applyAlignment="1">
      <alignment vertical="center" shrinkToFit="1"/>
    </xf>
    <xf numFmtId="38" fontId="17" fillId="10" borderId="0" xfId="5" applyFont="1" applyFill="1" applyAlignment="1">
      <alignment horizontal="center" vertical="center" shrinkToFit="1"/>
    </xf>
    <xf numFmtId="38" fontId="17" fillId="10" borderId="15" xfId="5" applyFont="1" applyFill="1" applyBorder="1" applyAlignment="1">
      <alignment horizontal="center" vertical="center" shrinkToFit="1"/>
    </xf>
    <xf numFmtId="38" fontId="17" fillId="10" borderId="30" xfId="5" applyFont="1" applyFill="1" applyBorder="1" applyAlignment="1">
      <alignment horizontal="center" vertical="center" shrinkToFit="1"/>
    </xf>
    <xf numFmtId="38" fontId="17" fillId="10" borderId="16" xfId="5" applyFont="1" applyFill="1" applyBorder="1" applyAlignment="1">
      <alignment horizontal="center" vertical="center" shrinkToFit="1"/>
    </xf>
    <xf numFmtId="38" fontId="17" fillId="10" borderId="29" xfId="5" applyFont="1" applyFill="1" applyBorder="1" applyAlignment="1">
      <alignment horizontal="center" vertical="center" shrinkToFit="1"/>
    </xf>
    <xf numFmtId="38" fontId="17" fillId="0" borderId="0" xfId="5" applyFont="1" applyAlignment="1">
      <alignment horizontal="center" vertical="center" shrinkToFit="1"/>
    </xf>
    <xf numFmtId="38" fontId="17" fillId="0" borderId="29" xfId="5" applyFont="1" applyBorder="1" applyAlignment="1">
      <alignment vertical="center" shrinkToFit="1"/>
    </xf>
    <xf numFmtId="38" fontId="18" fillId="0" borderId="29" xfId="5" applyFont="1" applyBorder="1" applyAlignment="1">
      <alignment vertical="center" shrinkToFit="1"/>
    </xf>
    <xf numFmtId="38" fontId="17" fillId="0" borderId="15" xfId="5" applyFont="1" applyBorder="1" applyAlignment="1">
      <alignment vertical="center" shrinkToFit="1"/>
    </xf>
    <xf numFmtId="38" fontId="17" fillId="0" borderId="29" xfId="5" applyFont="1" applyFill="1" applyBorder="1" applyAlignment="1">
      <alignment vertical="center" shrinkToFit="1"/>
    </xf>
    <xf numFmtId="38" fontId="17" fillId="0" borderId="16" xfId="5" applyFont="1" applyBorder="1" applyAlignment="1">
      <alignment vertical="center" shrinkToFit="1"/>
    </xf>
    <xf numFmtId="38" fontId="17" fillId="0" borderId="15" xfId="5" applyFont="1" applyFill="1" applyBorder="1" applyAlignment="1">
      <alignment vertical="center" shrinkToFit="1"/>
    </xf>
    <xf numFmtId="38" fontId="17" fillId="0" borderId="30" xfId="5" applyFont="1" applyBorder="1" applyAlignment="1">
      <alignment vertical="center" shrinkToFit="1"/>
    </xf>
    <xf numFmtId="38" fontId="17" fillId="5" borderId="0" xfId="5" applyFont="1" applyFill="1" applyAlignment="1">
      <alignment vertical="center" shrinkToFit="1"/>
    </xf>
    <xf numFmtId="38" fontId="17" fillId="5" borderId="29" xfId="5" applyFont="1" applyFill="1" applyBorder="1" applyAlignment="1">
      <alignment vertical="center" shrinkToFit="1"/>
    </xf>
    <xf numFmtId="38" fontId="17" fillId="5" borderId="15" xfId="5" applyFont="1" applyFill="1" applyBorder="1" applyAlignment="1">
      <alignment horizontal="center" vertical="center" shrinkToFit="1"/>
    </xf>
    <xf numFmtId="38" fontId="17" fillId="5" borderId="13" xfId="5" applyFont="1" applyFill="1" applyBorder="1" applyAlignment="1">
      <alignment horizontal="center" vertical="center" shrinkToFit="1"/>
    </xf>
    <xf numFmtId="38" fontId="17" fillId="5" borderId="16" xfId="5" applyFont="1" applyFill="1" applyBorder="1" applyAlignment="1">
      <alignment horizontal="center" vertical="center" shrinkToFit="1"/>
    </xf>
    <xf numFmtId="38" fontId="17" fillId="5" borderId="30" xfId="5" applyFont="1" applyFill="1" applyBorder="1" applyAlignment="1">
      <alignment vertical="center" shrinkToFit="1"/>
    </xf>
    <xf numFmtId="38" fontId="17" fillId="0" borderId="34" xfId="5" applyFont="1" applyFill="1" applyBorder="1" applyAlignment="1">
      <alignment vertical="center" shrinkToFit="1"/>
    </xf>
    <xf numFmtId="38" fontId="17" fillId="0" borderId="5" xfId="5" applyFont="1" applyBorder="1" applyAlignment="1">
      <alignment vertical="center" shrinkToFit="1"/>
    </xf>
    <xf numFmtId="38" fontId="17" fillId="0" borderId="28" xfId="5" applyFont="1" applyBorder="1" applyAlignment="1">
      <alignment vertical="center" shrinkToFit="1"/>
    </xf>
    <xf numFmtId="38" fontId="17" fillId="0" borderId="6" xfId="5" applyFont="1" applyBorder="1" applyAlignment="1">
      <alignment vertical="center" shrinkToFit="1"/>
    </xf>
    <xf numFmtId="38" fontId="17" fillId="0" borderId="34" xfId="5" applyFont="1" applyBorder="1" applyAlignment="1">
      <alignment vertical="center" shrinkToFit="1"/>
    </xf>
    <xf numFmtId="38" fontId="17" fillId="0" borderId="24" xfId="5" applyFont="1" applyBorder="1" applyAlignment="1">
      <alignment vertical="center" shrinkToFit="1"/>
    </xf>
    <xf numFmtId="38" fontId="17" fillId="11" borderId="5" xfId="5" applyFont="1" applyFill="1" applyBorder="1" applyAlignment="1">
      <alignment vertical="center" shrinkToFit="1"/>
    </xf>
    <xf numFmtId="38" fontId="17" fillId="0" borderId="6" xfId="5" applyFont="1" applyBorder="1" applyAlignment="1">
      <alignment horizontal="center" vertical="center" shrinkToFit="1"/>
    </xf>
    <xf numFmtId="38" fontId="17" fillId="0" borderId="28" xfId="5" applyFont="1" applyFill="1" applyBorder="1" applyAlignment="1">
      <alignment vertical="center" shrinkToFit="1"/>
    </xf>
    <xf numFmtId="38" fontId="17" fillId="0" borderId="33" xfId="5" applyFont="1" applyBorder="1" applyAlignment="1">
      <alignment vertical="center" shrinkToFit="1"/>
    </xf>
    <xf numFmtId="38" fontId="17" fillId="11" borderId="16" xfId="5" applyFont="1" applyFill="1" applyBorder="1" applyAlignment="1">
      <alignment vertical="center" shrinkToFit="1"/>
    </xf>
    <xf numFmtId="38" fontId="17" fillId="0" borderId="15" xfId="5" applyFont="1" applyBorder="1" applyAlignment="1">
      <alignment horizontal="center" vertical="center" shrinkToFit="1"/>
    </xf>
    <xf numFmtId="38" fontId="17" fillId="11" borderId="29" xfId="5" applyFont="1" applyFill="1" applyBorder="1" applyAlignment="1">
      <alignment vertical="center" shrinkToFit="1"/>
    </xf>
    <xf numFmtId="38" fontId="17" fillId="0" borderId="29" xfId="5" applyFont="1" applyBorder="1" applyAlignment="1">
      <alignment horizontal="center" vertical="center" shrinkToFit="1"/>
    </xf>
    <xf numFmtId="38" fontId="17" fillId="0" borderId="30" xfId="5" applyFont="1" applyFill="1" applyBorder="1" applyAlignment="1">
      <alignment vertical="center" shrinkToFit="1"/>
    </xf>
    <xf numFmtId="38" fontId="17" fillId="0" borderId="14" xfId="5" applyFont="1" applyBorder="1" applyAlignment="1">
      <alignment vertical="center" shrinkToFit="1"/>
    </xf>
    <xf numFmtId="38" fontId="17" fillId="0" borderId="15" xfId="5" applyFont="1" applyFill="1" applyBorder="1" applyAlignment="1">
      <alignment horizontal="center" vertical="center" shrinkToFit="1"/>
    </xf>
    <xf numFmtId="38" fontId="17" fillId="6" borderId="0" xfId="5" applyFont="1" applyFill="1" applyAlignment="1">
      <alignment vertical="center" shrinkToFit="1"/>
    </xf>
    <xf numFmtId="38" fontId="17" fillId="6" borderId="30" xfId="5" applyFont="1" applyFill="1" applyBorder="1" applyAlignment="1">
      <alignment vertical="center" shrinkToFit="1"/>
    </xf>
    <xf numFmtId="38" fontId="17" fillId="6" borderId="3" xfId="5" applyFont="1" applyFill="1" applyBorder="1" applyAlignment="1">
      <alignment vertical="center" shrinkToFit="1"/>
    </xf>
    <xf numFmtId="38" fontId="17" fillId="6" borderId="14" xfId="5" applyFont="1" applyFill="1" applyBorder="1" applyAlignment="1">
      <alignment vertical="center" shrinkToFit="1"/>
    </xf>
    <xf numFmtId="38" fontId="17" fillId="6" borderId="37" xfId="5" applyFont="1" applyFill="1" applyBorder="1" applyAlignment="1">
      <alignment vertical="center" shrinkToFit="1"/>
    </xf>
    <xf numFmtId="38" fontId="17" fillId="6" borderId="12" xfId="5" applyFont="1" applyFill="1" applyBorder="1" applyAlignment="1">
      <alignment vertical="center" shrinkToFit="1"/>
    </xf>
    <xf numFmtId="38" fontId="17" fillId="6" borderId="29" xfId="5" applyFont="1" applyFill="1" applyBorder="1" applyAlignment="1">
      <alignment vertical="center" shrinkToFit="1"/>
    </xf>
    <xf numFmtId="38" fontId="17" fillId="0" borderId="1" xfId="5" applyFont="1" applyBorder="1" applyAlignment="1">
      <alignment vertical="center" shrinkToFit="1"/>
    </xf>
    <xf numFmtId="38" fontId="17" fillId="0" borderId="28" xfId="5" applyFont="1" applyBorder="1" applyAlignment="1">
      <alignment horizontal="center" vertical="center" shrinkToFit="1"/>
    </xf>
    <xf numFmtId="38" fontId="17" fillId="0" borderId="13" xfId="5" applyFont="1" applyBorder="1" applyAlignment="1">
      <alignment vertical="center" shrinkToFit="1"/>
    </xf>
    <xf numFmtId="38" fontId="17" fillId="0" borderId="15" xfId="5" applyFont="1" applyFill="1" applyBorder="1" applyAlignment="1">
      <alignment horizontal="right" vertical="center" shrinkToFit="1"/>
    </xf>
    <xf numFmtId="38" fontId="17" fillId="0" borderId="29" xfId="5" applyFont="1" applyFill="1" applyBorder="1" applyAlignment="1">
      <alignment horizontal="center" vertical="center" shrinkToFit="1"/>
    </xf>
    <xf numFmtId="38" fontId="17" fillId="0" borderId="16" xfId="5" applyFont="1" applyBorder="1" applyAlignment="1">
      <alignment horizontal="center" vertical="center" shrinkToFit="1"/>
    </xf>
    <xf numFmtId="38" fontId="35" fillId="0" borderId="0" xfId="5" applyFont="1" applyAlignment="1">
      <alignment vertical="center" shrinkToFit="1"/>
    </xf>
    <xf numFmtId="38" fontId="35" fillId="0" borderId="29" xfId="5" applyFont="1" applyBorder="1" applyAlignment="1">
      <alignment vertical="center" shrinkToFit="1"/>
    </xf>
    <xf numFmtId="38" fontId="36" fillId="0" borderId="29" xfId="5" applyFont="1" applyBorder="1" applyAlignment="1">
      <alignment vertical="center" shrinkToFit="1"/>
    </xf>
    <xf numFmtId="38" fontId="36" fillId="0" borderId="34" xfId="5" applyFont="1" applyFill="1" applyBorder="1" applyAlignment="1">
      <alignment vertical="center" shrinkToFit="1"/>
    </xf>
    <xf numFmtId="38" fontId="35" fillId="0" borderId="16" xfId="5" applyFont="1" applyBorder="1" applyAlignment="1">
      <alignment vertical="center" shrinkToFit="1"/>
    </xf>
    <xf numFmtId="38" fontId="35" fillId="0" borderId="15" xfId="5" applyFont="1" applyBorder="1" applyAlignment="1">
      <alignment vertical="center" shrinkToFit="1"/>
    </xf>
    <xf numFmtId="38" fontId="36" fillId="0" borderId="34" xfId="5" applyFont="1" applyBorder="1" applyAlignment="1">
      <alignment vertical="center" shrinkToFit="1"/>
    </xf>
    <xf numFmtId="38" fontId="35" fillId="0" borderId="33" xfId="5" applyFont="1" applyBorder="1" applyAlignment="1">
      <alignment vertical="center" shrinkToFit="1"/>
    </xf>
    <xf numFmtId="38" fontId="35" fillId="11" borderId="29" xfId="5" applyFont="1" applyFill="1" applyBorder="1" applyAlignment="1">
      <alignment vertical="center" shrinkToFit="1"/>
    </xf>
    <xf numFmtId="38" fontId="35" fillId="0" borderId="15" xfId="5" applyFont="1" applyFill="1" applyBorder="1" applyAlignment="1">
      <alignment horizontal="center" vertical="center" shrinkToFit="1"/>
    </xf>
    <xf numFmtId="38" fontId="35" fillId="0" borderId="15" xfId="5" applyFont="1" applyBorder="1" applyAlignment="1">
      <alignment horizontal="center" vertical="center" shrinkToFit="1"/>
    </xf>
    <xf numFmtId="38" fontId="35" fillId="0" borderId="13" xfId="5" applyFont="1" applyBorder="1" applyAlignment="1">
      <alignment vertical="center" shrinkToFit="1"/>
    </xf>
    <xf numFmtId="38" fontId="35" fillId="0" borderId="29" xfId="5" applyFont="1" applyBorder="1" applyAlignment="1">
      <alignment horizontal="center" vertical="center" shrinkToFit="1"/>
    </xf>
    <xf numFmtId="38" fontId="35" fillId="0" borderId="29" xfId="5" applyFont="1" applyFill="1" applyBorder="1" applyAlignment="1">
      <alignment vertical="center" shrinkToFit="1"/>
    </xf>
    <xf numFmtId="38" fontId="35" fillId="0" borderId="28" xfId="5" applyFont="1" applyFill="1" applyBorder="1" applyAlignment="1">
      <alignment vertical="center" shrinkToFit="1"/>
    </xf>
    <xf numFmtId="38" fontId="35" fillId="0" borderId="28" xfId="5" applyFont="1" applyBorder="1" applyAlignment="1">
      <alignment vertical="center" shrinkToFit="1"/>
    </xf>
    <xf numFmtId="38" fontId="17" fillId="0" borderId="13" xfId="5" applyFont="1" applyFill="1" applyBorder="1" applyAlignment="1">
      <alignment vertical="center" shrinkToFit="1"/>
    </xf>
    <xf numFmtId="38" fontId="37" fillId="0" borderId="0" xfId="5" applyFont="1" applyAlignment="1">
      <alignment vertical="center" shrinkToFit="1"/>
    </xf>
    <xf numFmtId="38" fontId="37" fillId="0" borderId="29" xfId="5" applyFont="1" applyBorder="1" applyAlignment="1">
      <alignment vertical="center" shrinkToFit="1"/>
    </xf>
    <xf numFmtId="38" fontId="37" fillId="0" borderId="34" xfId="5" applyFont="1" applyFill="1" applyBorder="1" applyAlignment="1">
      <alignment vertical="center" shrinkToFit="1"/>
    </xf>
    <xf numFmtId="38" fontId="37" fillId="0" borderId="16" xfId="5" applyFont="1" applyBorder="1" applyAlignment="1">
      <alignment vertical="center" shrinkToFit="1"/>
    </xf>
    <xf numFmtId="38" fontId="37" fillId="0" borderId="15" xfId="5" applyFont="1" applyBorder="1" applyAlignment="1">
      <alignment vertical="center" shrinkToFit="1"/>
    </xf>
    <xf numFmtId="38" fontId="37" fillId="0" borderId="34" xfId="5" applyFont="1" applyBorder="1" applyAlignment="1">
      <alignment vertical="center" shrinkToFit="1"/>
    </xf>
    <xf numFmtId="38" fontId="37" fillId="0" borderId="33" xfId="5" applyFont="1" applyBorder="1" applyAlignment="1">
      <alignment vertical="center" shrinkToFit="1"/>
    </xf>
    <xf numFmtId="38" fontId="37" fillId="11" borderId="29" xfId="5" applyFont="1" applyFill="1" applyBorder="1" applyAlignment="1">
      <alignment vertical="center" shrinkToFit="1"/>
    </xf>
    <xf numFmtId="38" fontId="37" fillId="0" borderId="29" xfId="5" applyFont="1" applyFill="1" applyBorder="1" applyAlignment="1">
      <alignment vertical="center" shrinkToFit="1"/>
    </xf>
    <xf numFmtId="38" fontId="37" fillId="0" borderId="28" xfId="5" applyFont="1" applyFill="1" applyBorder="1" applyAlignment="1">
      <alignment vertical="center" shrinkToFit="1"/>
    </xf>
    <xf numFmtId="38" fontId="37" fillId="0" borderId="28" xfId="5" applyFont="1" applyBorder="1" applyAlignment="1">
      <alignment vertical="center" shrinkToFit="1"/>
    </xf>
    <xf numFmtId="38" fontId="35" fillId="0" borderId="15" xfId="5" applyFont="1" applyFill="1" applyBorder="1" applyAlignment="1">
      <alignment vertical="center" shrinkToFit="1"/>
    </xf>
    <xf numFmtId="38" fontId="35" fillId="0" borderId="29" xfId="5" applyFont="1" applyFill="1" applyBorder="1" applyAlignment="1">
      <alignment horizontal="center" vertical="center" shrinkToFit="1"/>
    </xf>
    <xf numFmtId="38" fontId="35" fillId="0" borderId="16" xfId="5" applyFont="1" applyBorder="1" applyAlignment="1">
      <alignment horizontal="center" vertical="center" shrinkToFit="1"/>
    </xf>
    <xf numFmtId="38" fontId="17" fillId="0" borderId="3" xfId="5" applyFont="1" applyBorder="1" applyAlignment="1">
      <alignment vertical="center" shrinkToFit="1"/>
    </xf>
    <xf numFmtId="38" fontId="17" fillId="0" borderId="30" xfId="5" applyFont="1" applyFill="1" applyBorder="1" applyAlignment="1">
      <alignment horizontal="center" vertical="center" shrinkToFit="1"/>
    </xf>
    <xf numFmtId="38" fontId="17" fillId="0" borderId="30" xfId="5" applyFont="1" applyBorder="1" applyAlignment="1">
      <alignment horizontal="center" vertical="center" shrinkToFit="1"/>
    </xf>
    <xf numFmtId="38" fontId="17" fillId="0" borderId="2" xfId="5" applyFont="1" applyBorder="1" applyAlignment="1">
      <alignment vertical="center" shrinkToFit="1"/>
    </xf>
    <xf numFmtId="38" fontId="17" fillId="7" borderId="0" xfId="5" applyFont="1" applyFill="1" applyAlignment="1">
      <alignment vertical="center" shrinkToFit="1"/>
    </xf>
    <xf numFmtId="38" fontId="17" fillId="7" borderId="29" xfId="5" applyFont="1" applyFill="1" applyBorder="1" applyAlignment="1">
      <alignment vertical="center" shrinkToFit="1"/>
    </xf>
    <xf numFmtId="38" fontId="17" fillId="7" borderId="28" xfId="5" applyFont="1" applyFill="1" applyBorder="1" applyAlignment="1">
      <alignment vertical="center" shrinkToFit="1"/>
    </xf>
    <xf numFmtId="38" fontId="17" fillId="7" borderId="30" xfId="5" applyFont="1" applyFill="1" applyBorder="1" applyAlignment="1">
      <alignment vertical="center" shrinkToFit="1"/>
    </xf>
    <xf numFmtId="38" fontId="36" fillId="0" borderId="28" xfId="5" applyFont="1" applyBorder="1" applyAlignment="1">
      <alignment vertical="center" shrinkToFit="1"/>
    </xf>
    <xf numFmtId="38" fontId="35" fillId="0" borderId="5" xfId="5" applyFont="1" applyBorder="1" applyAlignment="1">
      <alignment vertical="center" shrinkToFit="1"/>
    </xf>
    <xf numFmtId="38" fontId="35" fillId="0" borderId="6" xfId="5" applyFont="1" applyBorder="1" applyAlignment="1">
      <alignment vertical="center" shrinkToFit="1"/>
    </xf>
    <xf numFmtId="38" fontId="36" fillId="0" borderId="34" xfId="5" applyFont="1" applyFill="1" applyBorder="1" applyAlignment="1">
      <alignment horizontal="right" vertical="center" shrinkToFit="1"/>
    </xf>
    <xf numFmtId="38" fontId="35" fillId="0" borderId="33" xfId="5" applyFont="1" applyFill="1" applyBorder="1" applyAlignment="1">
      <alignment horizontal="right" vertical="center" shrinkToFit="1"/>
    </xf>
    <xf numFmtId="38" fontId="35" fillId="11" borderId="5" xfId="5" applyFont="1" applyFill="1" applyBorder="1" applyAlignment="1">
      <alignment vertical="center" shrinkToFit="1"/>
    </xf>
    <xf numFmtId="38" fontId="35" fillId="0" borderId="6" xfId="5" applyFont="1" applyFill="1" applyBorder="1" applyAlignment="1">
      <alignment vertical="center" shrinkToFit="1"/>
    </xf>
    <xf numFmtId="38" fontId="38" fillId="4" borderId="28" xfId="5" applyFont="1" applyFill="1" applyBorder="1" applyAlignment="1">
      <alignment vertical="center" shrinkToFit="1"/>
    </xf>
    <xf numFmtId="38" fontId="35" fillId="0" borderId="5" xfId="5" applyFont="1" applyFill="1" applyBorder="1" applyAlignment="1">
      <alignment horizontal="center" vertical="center" shrinkToFit="1"/>
    </xf>
    <xf numFmtId="38" fontId="35" fillId="0" borderId="0" xfId="5" applyFont="1" applyFill="1" applyAlignment="1">
      <alignment vertical="center" shrinkToFit="1"/>
    </xf>
    <xf numFmtId="38" fontId="35" fillId="0" borderId="28" xfId="5" applyFont="1" applyBorder="1" applyAlignment="1">
      <alignment horizontal="center" vertical="center" shrinkToFit="1"/>
    </xf>
    <xf numFmtId="38" fontId="35" fillId="0" borderId="11" xfId="5" applyFont="1" applyBorder="1" applyAlignment="1">
      <alignment horizontal="center" vertical="center" shrinkToFit="1"/>
    </xf>
    <xf numFmtId="38" fontId="17" fillId="0" borderId="34" xfId="5" applyFont="1" applyFill="1" applyBorder="1" applyAlignment="1">
      <alignment horizontal="right" vertical="center" shrinkToFit="1"/>
    </xf>
    <xf numFmtId="38" fontId="17" fillId="0" borderId="33" xfId="5" applyFont="1" applyFill="1" applyBorder="1" applyAlignment="1">
      <alignment horizontal="right" vertical="center" shrinkToFit="1"/>
    </xf>
    <xf numFmtId="38" fontId="37" fillId="0" borderId="34" xfId="5" applyFont="1" applyFill="1" applyBorder="1" applyAlignment="1">
      <alignment horizontal="right" vertical="center" shrinkToFit="1"/>
    </xf>
    <xf numFmtId="38" fontId="37" fillId="0" borderId="33" xfId="5" applyFont="1" applyFill="1" applyBorder="1" applyAlignment="1">
      <alignment horizontal="right" vertical="center" shrinkToFit="1"/>
    </xf>
    <xf numFmtId="38" fontId="37" fillId="11" borderId="16" xfId="5" applyFont="1" applyFill="1" applyBorder="1" applyAlignment="1">
      <alignment vertical="center" shrinkToFit="1"/>
    </xf>
    <xf numFmtId="38" fontId="37" fillId="4" borderId="16" xfId="5" applyFont="1" applyFill="1" applyBorder="1" applyAlignment="1">
      <alignment vertical="center" shrinkToFit="1"/>
    </xf>
    <xf numFmtId="38" fontId="38" fillId="4" borderId="29" xfId="5" applyFont="1" applyFill="1" applyBorder="1" applyAlignment="1">
      <alignment vertical="center" shrinkToFit="1"/>
    </xf>
    <xf numFmtId="38" fontId="35" fillId="0" borderId="13" xfId="5" applyFont="1" applyFill="1" applyBorder="1" applyAlignment="1">
      <alignment horizontal="center" vertical="center" shrinkToFit="1"/>
    </xf>
    <xf numFmtId="38" fontId="35" fillId="0" borderId="16" xfId="5" applyFont="1" applyFill="1" applyBorder="1" applyAlignment="1">
      <alignment vertical="center" shrinkToFit="1"/>
    </xf>
    <xf numFmtId="38" fontId="17" fillId="0" borderId="16" xfId="5" applyFont="1" applyFill="1" applyBorder="1" applyAlignment="1">
      <alignment vertical="center" shrinkToFit="1"/>
    </xf>
    <xf numFmtId="38" fontId="17" fillId="0" borderId="38" xfId="5" applyFont="1" applyBorder="1" applyAlignment="1">
      <alignment vertical="center" shrinkToFit="1"/>
    </xf>
    <xf numFmtId="38" fontId="17" fillId="0" borderId="39" xfId="5" applyFont="1" applyBorder="1" applyAlignment="1">
      <alignment vertical="center" shrinkToFit="1"/>
    </xf>
    <xf numFmtId="38" fontId="17" fillId="0" borderId="40" xfId="5" applyFont="1" applyBorder="1" applyAlignment="1">
      <alignment vertical="center" shrinkToFit="1"/>
    </xf>
    <xf numFmtId="38" fontId="17" fillId="0" borderId="3" xfId="5" applyFont="1" applyBorder="1" applyAlignment="1">
      <alignment horizontal="center" vertical="center" shrinkToFit="1"/>
    </xf>
    <xf numFmtId="38" fontId="17" fillId="0" borderId="3" xfId="5" applyFont="1" applyFill="1" applyBorder="1" applyAlignment="1">
      <alignment vertical="center" shrinkToFit="1"/>
    </xf>
    <xf numFmtId="38" fontId="17" fillId="10" borderId="0" xfId="5" applyFont="1" applyFill="1" applyAlignment="1">
      <alignment vertical="center" shrinkToFit="1"/>
    </xf>
    <xf numFmtId="38" fontId="17" fillId="10" borderId="29" xfId="5" applyFont="1" applyFill="1" applyBorder="1" applyAlignment="1">
      <alignment vertical="center" shrinkToFit="1"/>
    </xf>
    <xf numFmtId="38" fontId="17" fillId="10" borderId="28" xfId="5" applyFont="1" applyFill="1" applyBorder="1" applyAlignment="1">
      <alignment vertical="center" shrinkToFit="1"/>
    </xf>
    <xf numFmtId="38" fontId="17" fillId="10" borderId="15" xfId="5" applyFont="1" applyFill="1" applyBorder="1" applyAlignment="1">
      <alignment vertical="center" shrinkToFit="1"/>
    </xf>
    <xf numFmtId="38" fontId="17" fillId="10" borderId="41" xfId="5" applyFont="1" applyFill="1" applyBorder="1" applyAlignment="1">
      <alignment horizontal="right" vertical="center" shrinkToFit="1"/>
    </xf>
    <xf numFmtId="38" fontId="17" fillId="10" borderId="42" xfId="5" applyFont="1" applyFill="1" applyBorder="1" applyAlignment="1">
      <alignment horizontal="right" vertical="center" shrinkToFit="1"/>
    </xf>
    <xf numFmtId="38" fontId="17" fillId="10" borderId="3" xfId="5" applyFont="1" applyFill="1" applyBorder="1" applyAlignment="1">
      <alignment vertical="center" shrinkToFit="1"/>
    </xf>
    <xf numFmtId="38" fontId="17" fillId="10" borderId="30" xfId="5" applyFont="1" applyFill="1" applyBorder="1" applyAlignment="1">
      <alignment vertical="center" shrinkToFit="1"/>
    </xf>
    <xf numFmtId="38" fontId="17" fillId="10" borderId="14" xfId="5" applyFont="1" applyFill="1" applyBorder="1" applyAlignment="1">
      <alignment vertical="center" shrinkToFit="1"/>
    </xf>
    <xf numFmtId="38" fontId="17" fillId="8" borderId="29" xfId="5" applyFont="1" applyFill="1" applyBorder="1" applyAlignment="1">
      <alignment vertical="center" shrinkToFit="1"/>
    </xf>
    <xf numFmtId="38" fontId="17" fillId="8" borderId="28" xfId="5" applyFont="1" applyFill="1" applyBorder="1" applyAlignment="1">
      <alignment vertical="center" shrinkToFit="1"/>
    </xf>
    <xf numFmtId="38" fontId="17" fillId="8" borderId="0" xfId="5" applyFont="1" applyFill="1" applyBorder="1" applyAlignment="1">
      <alignment vertical="center" shrinkToFit="1"/>
    </xf>
    <xf numFmtId="38" fontId="17" fillId="3" borderId="29" xfId="5" applyFont="1" applyFill="1" applyBorder="1" applyAlignment="1">
      <alignment vertical="center" shrinkToFit="1"/>
    </xf>
    <xf numFmtId="38" fontId="17" fillId="3" borderId="0" xfId="5" applyFont="1" applyFill="1" applyBorder="1" applyAlignment="1">
      <alignment vertical="center" shrinkToFit="1"/>
    </xf>
    <xf numFmtId="38" fontId="17" fillId="2" borderId="15" xfId="5" applyFont="1" applyFill="1" applyBorder="1" applyAlignment="1">
      <alignment vertical="center" shrinkToFit="1"/>
    </xf>
    <xf numFmtId="38" fontId="17" fillId="2" borderId="29" xfId="5" applyFont="1" applyFill="1" applyBorder="1" applyAlignment="1">
      <alignment vertical="center" shrinkToFit="1"/>
    </xf>
    <xf numFmtId="38" fontId="17" fillId="5" borderId="15" xfId="5" applyFont="1" applyFill="1" applyBorder="1" applyAlignment="1">
      <alignment vertical="center" shrinkToFit="1"/>
    </xf>
    <xf numFmtId="38" fontId="17" fillId="11" borderId="1" xfId="5" applyFont="1" applyFill="1" applyBorder="1" applyAlignment="1">
      <alignment vertical="center" shrinkToFit="1"/>
    </xf>
    <xf numFmtId="38" fontId="17" fillId="11" borderId="13" xfId="5" applyFont="1" applyFill="1" applyBorder="1" applyAlignment="1">
      <alignment vertical="center" shrinkToFit="1"/>
    </xf>
    <xf numFmtId="38" fontId="17" fillId="11" borderId="15" xfId="5" applyFont="1" applyFill="1" applyBorder="1" applyAlignment="1">
      <alignment vertical="center" shrinkToFit="1"/>
    </xf>
    <xf numFmtId="38" fontId="17" fillId="6" borderId="15" xfId="5" applyFont="1" applyFill="1" applyBorder="1" applyAlignment="1">
      <alignment vertical="center" shrinkToFit="1"/>
    </xf>
    <xf numFmtId="38" fontId="35" fillId="11" borderId="15" xfId="5" applyFont="1" applyFill="1" applyBorder="1" applyAlignment="1">
      <alignment vertical="center" shrinkToFit="1"/>
    </xf>
    <xf numFmtId="38" fontId="37" fillId="11" borderId="15" xfId="5" applyFont="1" applyFill="1" applyBorder="1" applyAlignment="1">
      <alignment vertical="center" shrinkToFit="1"/>
    </xf>
    <xf numFmtId="38" fontId="17" fillId="0" borderId="14" xfId="5" applyFont="1" applyFill="1" applyBorder="1" applyAlignment="1">
      <alignment vertical="center" shrinkToFit="1"/>
    </xf>
    <xf numFmtId="38" fontId="17" fillId="7" borderId="15" xfId="5" applyFont="1" applyFill="1" applyBorder="1" applyAlignment="1">
      <alignment vertical="center" shrinkToFit="1"/>
    </xf>
    <xf numFmtId="38" fontId="35" fillId="0" borderId="0" xfId="5" applyFont="1" applyBorder="1" applyAlignment="1">
      <alignment horizontal="center" vertical="center" shrinkToFit="1"/>
    </xf>
    <xf numFmtId="38" fontId="17" fillId="5" borderId="16" xfId="5" applyFont="1" applyFill="1" applyBorder="1" applyAlignment="1">
      <alignment vertical="center" shrinkToFit="1"/>
    </xf>
    <xf numFmtId="38" fontId="17" fillId="6" borderId="16" xfId="5" applyFont="1" applyFill="1" applyBorder="1" applyAlignment="1">
      <alignment vertical="center" shrinkToFit="1"/>
    </xf>
    <xf numFmtId="38" fontId="17" fillId="0" borderId="16" xfId="5" applyFont="1" applyFill="1" applyBorder="1" applyAlignment="1">
      <alignment horizontal="center" vertical="center" shrinkToFit="1"/>
    </xf>
    <xf numFmtId="38" fontId="35" fillId="11" borderId="16" xfId="5" applyFont="1" applyFill="1" applyBorder="1" applyAlignment="1">
      <alignment vertical="center" shrinkToFit="1"/>
    </xf>
    <xf numFmtId="38" fontId="35" fillId="0" borderId="13" xfId="5" applyFont="1" applyFill="1" applyBorder="1" applyAlignment="1">
      <alignment vertical="center" shrinkToFit="1"/>
    </xf>
    <xf numFmtId="38" fontId="17" fillId="7" borderId="16" xfId="5" applyFont="1" applyFill="1" applyBorder="1" applyAlignment="1">
      <alignment vertical="center" shrinkToFit="1"/>
    </xf>
    <xf numFmtId="38" fontId="35" fillId="0" borderId="5" xfId="5" applyFont="1" applyBorder="1" applyAlignment="1">
      <alignment horizontal="center" vertical="center" shrinkToFit="1"/>
    </xf>
    <xf numFmtId="38" fontId="17" fillId="10" borderId="43" xfId="5" applyFont="1" applyFill="1" applyBorder="1" applyAlignment="1">
      <alignment horizontal="center" vertical="center" shrinkToFit="1"/>
    </xf>
    <xf numFmtId="38" fontId="17" fillId="0" borderId="44" xfId="5" applyFont="1" applyBorder="1" applyAlignment="1">
      <alignment vertical="center" shrinkToFit="1"/>
    </xf>
    <xf numFmtId="38" fontId="17" fillId="5" borderId="44" xfId="5" applyFont="1" applyFill="1" applyBorder="1" applyAlignment="1">
      <alignment vertical="center" shrinkToFit="1"/>
    </xf>
    <xf numFmtId="38" fontId="17" fillId="11" borderId="44" xfId="5" applyFont="1" applyFill="1" applyBorder="1" applyAlignment="1">
      <alignment vertical="center" shrinkToFit="1"/>
    </xf>
    <xf numFmtId="38" fontId="17" fillId="0" borderId="44" xfId="5" applyFont="1" applyFill="1" applyBorder="1" applyAlignment="1">
      <alignment vertical="center" shrinkToFit="1"/>
    </xf>
    <xf numFmtId="38" fontId="17" fillId="6" borderId="44" xfId="5" applyFont="1" applyFill="1" applyBorder="1" applyAlignment="1">
      <alignment vertical="center" shrinkToFit="1"/>
    </xf>
    <xf numFmtId="38" fontId="17" fillId="0" borderId="44" xfId="5" applyFont="1" applyFill="1" applyBorder="1" applyAlignment="1">
      <alignment horizontal="center" vertical="center" shrinkToFit="1"/>
    </xf>
    <xf numFmtId="38" fontId="35" fillId="11" borderId="44" xfId="5" applyFont="1" applyFill="1" applyBorder="1" applyAlignment="1">
      <alignment vertical="center" shrinkToFit="1"/>
    </xf>
    <xf numFmtId="38" fontId="37" fillId="11" borderId="44" xfId="5" applyFont="1" applyFill="1" applyBorder="1" applyAlignment="1">
      <alignment vertical="center" shrinkToFit="1"/>
    </xf>
    <xf numFmtId="38" fontId="35" fillId="0" borderId="44" xfId="5" applyFont="1" applyFill="1" applyBorder="1" applyAlignment="1">
      <alignment vertical="center" shrinkToFit="1"/>
    </xf>
    <xf numFmtId="38" fontId="17" fillId="0" borderId="46" xfId="5" applyFont="1" applyFill="1" applyBorder="1" applyAlignment="1">
      <alignment vertical="center" shrinkToFit="1"/>
    </xf>
    <xf numFmtId="38" fontId="17" fillId="7" borderId="44" xfId="5" applyFont="1" applyFill="1" applyBorder="1" applyAlignment="1">
      <alignment vertical="center" shrinkToFit="1"/>
    </xf>
    <xf numFmtId="38" fontId="17" fillId="2" borderId="44" xfId="5" applyFont="1" applyFill="1" applyBorder="1" applyAlignment="1">
      <alignment vertical="center" shrinkToFit="1"/>
    </xf>
    <xf numFmtId="38" fontId="17" fillId="2" borderId="30" xfId="5" applyFont="1" applyFill="1" applyBorder="1" applyAlignment="1">
      <alignment vertical="center" shrinkToFit="1"/>
    </xf>
    <xf numFmtId="38" fontId="17" fillId="0" borderId="2" xfId="5" applyFont="1" applyFill="1" applyBorder="1" applyAlignment="1">
      <alignment vertical="center" shrinkToFit="1"/>
    </xf>
    <xf numFmtId="38" fontId="17" fillId="8" borderId="15" xfId="5" applyFont="1" applyFill="1" applyBorder="1" applyAlignment="1">
      <alignment vertical="center" shrinkToFit="1"/>
    </xf>
    <xf numFmtId="38" fontId="17" fillId="3" borderId="15" xfId="5" applyFont="1" applyFill="1" applyBorder="1" applyAlignment="1">
      <alignment vertical="center" shrinkToFit="1"/>
    </xf>
    <xf numFmtId="38" fontId="17" fillId="8" borderId="16" xfId="5" applyFont="1" applyFill="1" applyBorder="1" applyAlignment="1">
      <alignment vertical="center" shrinkToFit="1"/>
    </xf>
    <xf numFmtId="38" fontId="17" fillId="3" borderId="16" xfId="5" applyFont="1" applyFill="1" applyBorder="1" applyAlignment="1">
      <alignment vertical="center" shrinkToFit="1"/>
    </xf>
    <xf numFmtId="38" fontId="35" fillId="0" borderId="44" xfId="5" applyFont="1" applyBorder="1" applyAlignment="1">
      <alignment horizontal="center" vertical="center" shrinkToFit="1"/>
    </xf>
    <xf numFmtId="38" fontId="17" fillId="0" borderId="45" xfId="5" applyFont="1" applyBorder="1" applyAlignment="1">
      <alignment vertical="center" shrinkToFit="1"/>
    </xf>
    <xf numFmtId="38" fontId="17" fillId="0" borderId="45" xfId="5" applyFont="1" applyBorder="1" applyAlignment="1">
      <alignment horizontal="center" vertical="center" shrinkToFit="1"/>
    </xf>
    <xf numFmtId="38" fontId="17" fillId="0" borderId="44" xfId="5" applyFont="1" applyBorder="1" applyAlignment="1">
      <alignment horizontal="center" vertical="center" shrinkToFit="1"/>
    </xf>
    <xf numFmtId="38" fontId="35" fillId="0" borderId="44" xfId="5" applyFont="1" applyBorder="1" applyAlignment="1">
      <alignment vertical="center" shrinkToFit="1"/>
    </xf>
    <xf numFmtId="38" fontId="17" fillId="10" borderId="46" xfId="5" applyFont="1" applyFill="1" applyBorder="1" applyAlignment="1">
      <alignment vertical="center" shrinkToFit="1"/>
    </xf>
    <xf numFmtId="38" fontId="17" fillId="8" borderId="44" xfId="5" applyFont="1" applyFill="1" applyBorder="1" applyAlignment="1">
      <alignment vertical="center" shrinkToFit="1"/>
    </xf>
    <xf numFmtId="38" fontId="17" fillId="3" borderId="47" xfId="5" applyFont="1" applyFill="1" applyBorder="1" applyAlignment="1">
      <alignment vertical="center" shrinkToFit="1"/>
    </xf>
    <xf numFmtId="0" fontId="40" fillId="0" borderId="0" xfId="8" applyFont="1" applyAlignment="1">
      <alignment vertical="center" shrinkToFit="1"/>
    </xf>
    <xf numFmtId="0" fontId="40" fillId="0" borderId="51" xfId="8" applyFont="1" applyBorder="1" applyAlignment="1">
      <alignment horizontal="center" vertical="center" shrinkToFit="1"/>
    </xf>
    <xf numFmtId="0" fontId="40" fillId="0" borderId="29" xfId="8" applyFont="1" applyBorder="1" applyAlignment="1">
      <alignment horizontal="center" vertical="center" shrinkToFit="1"/>
    </xf>
    <xf numFmtId="0" fontId="40" fillId="0" borderId="15" xfId="8" applyFont="1" applyBorder="1" applyAlignment="1">
      <alignment horizontal="center" vertical="center" shrinkToFit="1"/>
    </xf>
    <xf numFmtId="0" fontId="40" fillId="0" borderId="52" xfId="8" applyFont="1" applyBorder="1" applyAlignment="1">
      <alignment horizontal="center" vertical="center" shrinkToFit="1"/>
    </xf>
    <xf numFmtId="38" fontId="40" fillId="0" borderId="51" xfId="9" applyFont="1" applyBorder="1" applyAlignment="1">
      <alignment vertical="center" shrinkToFit="1"/>
    </xf>
    <xf numFmtId="38" fontId="40" fillId="0" borderId="29" xfId="9" applyFont="1" applyBorder="1" applyAlignment="1">
      <alignment vertical="center" shrinkToFit="1"/>
    </xf>
    <xf numFmtId="38" fontId="40" fillId="2" borderId="29" xfId="8" applyNumberFormat="1" applyFont="1" applyFill="1" applyBorder="1" applyAlignment="1">
      <alignment vertical="center" shrinkToFit="1"/>
    </xf>
    <xf numFmtId="38" fontId="40" fillId="0" borderId="15" xfId="8" applyNumberFormat="1" applyFont="1" applyBorder="1" applyAlignment="1">
      <alignment vertical="center" shrinkToFit="1"/>
    </xf>
    <xf numFmtId="38" fontId="40" fillId="0" borderId="52" xfId="8" applyNumberFormat="1" applyFont="1" applyBorder="1" applyAlignment="1">
      <alignment vertical="center" shrinkToFit="1"/>
    </xf>
    <xf numFmtId="38" fontId="40" fillId="0" borderId="16" xfId="8" applyNumberFormat="1" applyFont="1" applyBorder="1" applyAlignment="1">
      <alignment vertical="center" shrinkToFit="1"/>
    </xf>
    <xf numFmtId="0" fontId="40" fillId="0" borderId="29" xfId="8" applyFont="1" applyBorder="1" applyAlignment="1">
      <alignment vertical="center" shrinkToFit="1"/>
    </xf>
    <xf numFmtId="38" fontId="40" fillId="0" borderId="0" xfId="8" applyNumberFormat="1" applyFont="1" applyAlignment="1">
      <alignment vertical="center" shrinkToFit="1"/>
    </xf>
    <xf numFmtId="38" fontId="40" fillId="0" borderId="29" xfId="8" applyNumberFormat="1" applyFont="1" applyBorder="1" applyAlignment="1">
      <alignment vertical="center" shrinkToFit="1"/>
    </xf>
    <xf numFmtId="0" fontId="40" fillId="0" borderId="53" xfId="8" applyFont="1" applyBorder="1" applyAlignment="1">
      <alignment horizontal="center" vertical="center" shrinkToFit="1"/>
    </xf>
    <xf numFmtId="38" fontId="40" fillId="0" borderId="54" xfId="9" applyFont="1" applyBorder="1" applyAlignment="1">
      <alignment vertical="center" shrinkToFit="1"/>
    </xf>
    <xf numFmtId="38" fontId="40" fillId="0" borderId="55" xfId="9" applyFont="1" applyBorder="1" applyAlignment="1">
      <alignment vertical="center" shrinkToFit="1"/>
    </xf>
    <xf numFmtId="38" fontId="40" fillId="0" borderId="55" xfId="8" applyNumberFormat="1" applyFont="1" applyBorder="1" applyAlignment="1">
      <alignment vertical="center" shrinkToFit="1"/>
    </xf>
    <xf numFmtId="38" fontId="40" fillId="0" borderId="53" xfId="8" applyNumberFormat="1" applyFont="1" applyBorder="1" applyAlignment="1">
      <alignment vertical="center" shrinkToFit="1"/>
    </xf>
    <xf numFmtId="38" fontId="40" fillId="0" borderId="56" xfId="8" applyNumberFormat="1" applyFont="1" applyBorder="1" applyAlignment="1">
      <alignment vertical="center" shrinkToFit="1"/>
    </xf>
    <xf numFmtId="38" fontId="40" fillId="0" borderId="57" xfId="8" applyNumberFormat="1" applyFont="1" applyBorder="1" applyAlignment="1">
      <alignment vertical="center" shrinkToFit="1"/>
    </xf>
    <xf numFmtId="0" fontId="40" fillId="0" borderId="55" xfId="8" applyFont="1" applyBorder="1" applyAlignment="1">
      <alignment vertical="center" shrinkToFit="1"/>
    </xf>
    <xf numFmtId="0" fontId="40" fillId="0" borderId="6" xfId="8" applyFont="1" applyBorder="1" applyAlignment="1">
      <alignment horizontal="center" vertical="center" shrinkToFit="1"/>
    </xf>
    <xf numFmtId="38" fontId="40" fillId="0" borderId="58" xfId="9" applyFont="1" applyBorder="1" applyAlignment="1">
      <alignment vertical="center" shrinkToFit="1"/>
    </xf>
    <xf numFmtId="38" fontId="40" fillId="0" borderId="28" xfId="9" applyFont="1" applyBorder="1" applyAlignment="1">
      <alignment vertical="center" shrinkToFit="1"/>
    </xf>
    <xf numFmtId="38" fontId="40" fillId="0" borderId="28" xfId="8" applyNumberFormat="1" applyFont="1" applyBorder="1" applyAlignment="1">
      <alignment vertical="center" shrinkToFit="1"/>
    </xf>
    <xf numFmtId="38" fontId="40" fillId="0" borderId="6" xfId="8" applyNumberFormat="1" applyFont="1" applyBorder="1" applyAlignment="1">
      <alignment vertical="center" shrinkToFit="1"/>
    </xf>
    <xf numFmtId="38" fontId="40" fillId="0" borderId="59" xfId="8" applyNumberFormat="1" applyFont="1" applyBorder="1" applyAlignment="1">
      <alignment vertical="center" shrinkToFit="1"/>
    </xf>
    <xf numFmtId="38" fontId="40" fillId="0" borderId="5" xfId="8" applyNumberFormat="1" applyFont="1" applyBorder="1" applyAlignment="1">
      <alignment vertical="center" shrinkToFit="1"/>
    </xf>
    <xf numFmtId="38" fontId="40" fillId="0" borderId="51" xfId="8" applyNumberFormat="1" applyFont="1" applyBorder="1" applyAlignment="1">
      <alignment vertical="center" shrinkToFit="1"/>
    </xf>
    <xf numFmtId="0" fontId="40" fillId="2" borderId="15" xfId="8" applyFont="1" applyFill="1" applyBorder="1" applyAlignment="1">
      <alignment horizontal="center" vertical="center" shrinkToFit="1"/>
    </xf>
    <xf numFmtId="38" fontId="40" fillId="2" borderId="51" xfId="8" applyNumberFormat="1" applyFont="1" applyFill="1" applyBorder="1" applyAlignment="1">
      <alignment vertical="center" shrinkToFit="1"/>
    </xf>
    <xf numFmtId="38" fontId="40" fillId="2" borderId="15" xfId="8" applyNumberFormat="1" applyFont="1" applyFill="1" applyBorder="1" applyAlignment="1">
      <alignment vertical="center" shrinkToFit="1"/>
    </xf>
    <xf numFmtId="38" fontId="40" fillId="2" borderId="52" xfId="8" applyNumberFormat="1" applyFont="1" applyFill="1" applyBorder="1" applyAlignment="1">
      <alignment vertical="center" shrinkToFit="1"/>
    </xf>
    <xf numFmtId="38" fontId="40" fillId="2" borderId="16" xfId="8" applyNumberFormat="1" applyFont="1" applyFill="1" applyBorder="1" applyAlignment="1">
      <alignment vertical="center" shrinkToFit="1"/>
    </xf>
    <xf numFmtId="0" fontId="40" fillId="2" borderId="53" xfId="8" applyFont="1" applyFill="1" applyBorder="1" applyAlignment="1">
      <alignment horizontal="center" vertical="center" shrinkToFit="1"/>
    </xf>
    <xf numFmtId="38" fontId="40" fillId="2" borderId="54" xfId="8" applyNumberFormat="1" applyFont="1" applyFill="1" applyBorder="1" applyAlignment="1">
      <alignment vertical="center" shrinkToFit="1"/>
    </xf>
    <xf numFmtId="38" fontId="40" fillId="2" borderId="55" xfId="8" applyNumberFormat="1" applyFont="1" applyFill="1" applyBorder="1" applyAlignment="1">
      <alignment vertical="center" shrinkToFit="1"/>
    </xf>
    <xf numFmtId="38" fontId="40" fillId="2" borderId="53" xfId="8" applyNumberFormat="1" applyFont="1" applyFill="1" applyBorder="1" applyAlignment="1">
      <alignment vertical="center" shrinkToFit="1"/>
    </xf>
    <xf numFmtId="38" fontId="40" fillId="2" borderId="56" xfId="8" applyNumberFormat="1" applyFont="1" applyFill="1" applyBorder="1" applyAlignment="1">
      <alignment vertical="center" shrinkToFit="1"/>
    </xf>
    <xf numFmtId="38" fontId="40" fillId="2" borderId="57" xfId="8" applyNumberFormat="1" applyFont="1" applyFill="1" applyBorder="1" applyAlignment="1">
      <alignment vertical="center" shrinkToFit="1"/>
    </xf>
    <xf numFmtId="38" fontId="40" fillId="0" borderId="60" xfId="8" applyNumberFormat="1" applyFont="1" applyBorder="1" applyAlignment="1">
      <alignment vertical="center" shrinkToFit="1"/>
    </xf>
    <xf numFmtId="38" fontId="40" fillId="0" borderId="61" xfId="9" applyFont="1" applyBorder="1" applyAlignment="1">
      <alignment vertical="center" shrinkToFit="1"/>
    </xf>
    <xf numFmtId="0" fontId="40" fillId="0" borderId="28" xfId="8" applyFont="1" applyBorder="1" applyAlignment="1">
      <alignment vertical="center" shrinkToFit="1"/>
    </xf>
    <xf numFmtId="0" fontId="40" fillId="0" borderId="0" xfId="8" applyFont="1" applyAlignment="1">
      <alignment horizontal="center" vertical="center" shrinkToFit="1"/>
    </xf>
    <xf numFmtId="0" fontId="40" fillId="0" borderId="0" xfId="8" applyFont="1" applyAlignment="1">
      <alignment horizontal="right" vertical="center" shrinkToFit="1"/>
    </xf>
    <xf numFmtId="38" fontId="40" fillId="0" borderId="0" xfId="9" applyFont="1" applyAlignment="1">
      <alignment vertical="center" shrinkToFit="1"/>
    </xf>
    <xf numFmtId="38" fontId="40" fillId="0" borderId="0" xfId="9" applyFont="1" applyBorder="1" applyAlignment="1">
      <alignment vertical="center" shrinkToFit="1"/>
    </xf>
    <xf numFmtId="38" fontId="40" fillId="0" borderId="0" xfId="8" applyNumberFormat="1" applyFont="1" applyBorder="1" applyAlignment="1">
      <alignment vertical="center" shrinkToFit="1"/>
    </xf>
    <xf numFmtId="38" fontId="40" fillId="0" borderId="32" xfId="8" applyNumberFormat="1" applyFont="1" applyBorder="1" applyAlignment="1">
      <alignment vertical="center" shrinkToFit="1"/>
    </xf>
    <xf numFmtId="38" fontId="42" fillId="0" borderId="29" xfId="5" applyFont="1" applyBorder="1" applyAlignment="1">
      <alignment vertical="center" shrinkToFit="1"/>
    </xf>
    <xf numFmtId="38" fontId="43" fillId="0" borderId="0" xfId="5" applyFont="1" applyAlignment="1">
      <alignment vertical="center" shrinkToFit="1"/>
    </xf>
    <xf numFmtId="38" fontId="17" fillId="12" borderId="30" xfId="5" applyFont="1" applyFill="1" applyBorder="1" applyAlignment="1">
      <alignment vertical="center" shrinkToFit="1"/>
    </xf>
    <xf numFmtId="38" fontId="38" fillId="0" borderId="28" xfId="5" applyFont="1" applyFill="1" applyBorder="1" applyAlignment="1">
      <alignment vertical="center" shrinkToFit="1"/>
    </xf>
    <xf numFmtId="38" fontId="35" fillId="0" borderId="12" xfId="5" applyFont="1" applyBorder="1" applyAlignment="1">
      <alignment horizontal="center" vertical="center" shrinkToFit="1"/>
    </xf>
    <xf numFmtId="38" fontId="43" fillId="0" borderId="29" xfId="5" applyFont="1" applyBorder="1" applyAlignment="1">
      <alignment vertical="center" shrinkToFit="1"/>
    </xf>
    <xf numFmtId="38" fontId="19" fillId="0" borderId="29" xfId="5" applyFont="1" applyBorder="1" applyAlignment="1">
      <alignment vertical="center" shrinkToFit="1"/>
    </xf>
    <xf numFmtId="38" fontId="38" fillId="0" borderId="29" xfId="5" applyFont="1" applyFill="1" applyBorder="1" applyAlignment="1">
      <alignment vertical="center" shrinkToFit="1"/>
    </xf>
    <xf numFmtId="38" fontId="44" fillId="0" borderId="0" xfId="5" applyFont="1" applyAlignment="1">
      <alignment vertical="center" shrinkToFit="1"/>
    </xf>
    <xf numFmtId="38" fontId="44" fillId="0" borderId="29" xfId="5" applyFont="1" applyBorder="1" applyAlignment="1">
      <alignment vertical="center" shrinkToFit="1"/>
    </xf>
    <xf numFmtId="38" fontId="45" fillId="0" borderId="29" xfId="5" applyFont="1" applyBorder="1" applyAlignment="1">
      <alignment vertical="center" shrinkToFit="1"/>
    </xf>
    <xf numFmtId="38" fontId="45" fillId="0" borderId="34" xfId="5" applyFont="1" applyFill="1" applyBorder="1" applyAlignment="1">
      <alignment vertical="center" shrinkToFit="1"/>
    </xf>
    <xf numFmtId="38" fontId="44" fillId="0" borderId="16" xfId="5" applyFont="1" applyBorder="1" applyAlignment="1">
      <alignment vertical="center" shrinkToFit="1"/>
    </xf>
    <xf numFmtId="38" fontId="44" fillId="0" borderId="15" xfId="5" applyFont="1" applyBorder="1" applyAlignment="1">
      <alignment vertical="center" shrinkToFit="1"/>
    </xf>
    <xf numFmtId="38" fontId="45" fillId="0" borderId="34" xfId="5" applyFont="1" applyFill="1" applyBorder="1" applyAlignment="1">
      <alignment horizontal="right" vertical="center" shrinkToFit="1"/>
    </xf>
    <xf numFmtId="38" fontId="44" fillId="0" borderId="33" xfId="5" applyFont="1" applyFill="1" applyBorder="1" applyAlignment="1">
      <alignment horizontal="right" vertical="center" shrinkToFit="1"/>
    </xf>
    <xf numFmtId="38" fontId="44" fillId="11" borderId="29" xfId="5" applyFont="1" applyFill="1" applyBorder="1" applyAlignment="1">
      <alignment vertical="center" shrinkToFit="1"/>
    </xf>
    <xf numFmtId="38" fontId="44" fillId="0" borderId="15" xfId="5" applyFont="1" applyBorder="1" applyAlignment="1">
      <alignment horizontal="center" vertical="center" shrinkToFit="1"/>
    </xf>
    <xf numFmtId="38" fontId="44" fillId="0" borderId="29" xfId="5" applyFont="1" applyBorder="1" applyAlignment="1">
      <alignment horizontal="center" vertical="center" shrinkToFit="1"/>
    </xf>
    <xf numFmtId="38" fontId="17" fillId="0" borderId="40" xfId="5" applyFont="1" applyFill="1" applyBorder="1" applyAlignment="1">
      <alignment vertical="center" shrinkToFit="1"/>
    </xf>
    <xf numFmtId="38" fontId="17" fillId="0" borderId="3" xfId="5" applyFont="1" applyFill="1" applyBorder="1" applyAlignment="1">
      <alignment horizontal="center" vertical="center" shrinkToFit="1"/>
    </xf>
    <xf numFmtId="38" fontId="17" fillId="12" borderId="3" xfId="5" applyFont="1" applyFill="1" applyBorder="1" applyAlignment="1">
      <alignment vertical="center" shrinkToFit="1"/>
    </xf>
    <xf numFmtId="38" fontId="46" fillId="0" borderId="0" xfId="5" applyFont="1" applyAlignment="1">
      <alignment vertical="center"/>
    </xf>
    <xf numFmtId="38" fontId="47" fillId="0" borderId="0" xfId="5" applyFont="1" applyAlignment="1">
      <alignment vertical="center"/>
    </xf>
    <xf numFmtId="38" fontId="17" fillId="0" borderId="13" xfId="5" applyFont="1" applyBorder="1" applyAlignment="1">
      <alignment horizontal="center" vertical="center" shrinkToFit="1"/>
    </xf>
    <xf numFmtId="38" fontId="44" fillId="11" borderId="15" xfId="5" applyFont="1" applyFill="1" applyBorder="1" applyAlignment="1">
      <alignment vertical="center" shrinkToFit="1"/>
    </xf>
    <xf numFmtId="38" fontId="44" fillId="11" borderId="16" xfId="5" applyFont="1" applyFill="1" applyBorder="1" applyAlignment="1">
      <alignment vertical="center" shrinkToFit="1"/>
    </xf>
    <xf numFmtId="38" fontId="17" fillId="11" borderId="45" xfId="5" applyFont="1" applyFill="1" applyBorder="1" applyAlignment="1">
      <alignment vertical="center" shrinkToFit="1"/>
    </xf>
    <xf numFmtId="38" fontId="17" fillId="6" borderId="46" xfId="5" applyFont="1" applyFill="1" applyBorder="1" applyAlignment="1">
      <alignment vertical="center" shrinkToFit="1"/>
    </xf>
    <xf numFmtId="38" fontId="35" fillId="0" borderId="45" xfId="5" applyFont="1" applyBorder="1" applyAlignment="1">
      <alignment horizontal="center" vertical="center" shrinkToFit="1"/>
    </xf>
    <xf numFmtId="38" fontId="44" fillId="11" borderId="44" xfId="5" applyFont="1" applyFill="1" applyBorder="1" applyAlignment="1">
      <alignment vertical="center" shrinkToFit="1"/>
    </xf>
    <xf numFmtId="38" fontId="37" fillId="2" borderId="29" xfId="5" applyFont="1" applyFill="1" applyBorder="1" applyAlignment="1">
      <alignment vertical="center" shrinkToFit="1"/>
    </xf>
    <xf numFmtId="38" fontId="37" fillId="2" borderId="34" xfId="5" applyFont="1" applyFill="1" applyBorder="1" applyAlignment="1">
      <alignment vertical="center" shrinkToFit="1"/>
    </xf>
    <xf numFmtId="38" fontId="37" fillId="2" borderId="16" xfId="5" applyFont="1" applyFill="1" applyBorder="1" applyAlignment="1">
      <alignment vertical="center" shrinkToFit="1"/>
    </xf>
    <xf numFmtId="38" fontId="35" fillId="0" borderId="16" xfId="5" applyFont="1" applyFill="1" applyBorder="1" applyAlignment="1">
      <alignment horizontal="center" vertical="center" shrinkToFit="1"/>
    </xf>
    <xf numFmtId="38" fontId="17" fillId="12" borderId="46" xfId="5" applyFont="1" applyFill="1" applyBorder="1" applyAlignment="1">
      <alignment vertical="center" shrinkToFit="1"/>
    </xf>
    <xf numFmtId="38" fontId="17" fillId="13" borderId="43" xfId="5" applyFont="1" applyFill="1" applyBorder="1" applyAlignment="1">
      <alignment horizontal="center" vertical="center" shrinkToFit="1"/>
    </xf>
    <xf numFmtId="38" fontId="17" fillId="13" borderId="44" xfId="5" applyFont="1" applyFill="1" applyBorder="1" applyAlignment="1">
      <alignment vertical="center" shrinkToFit="1"/>
    </xf>
    <xf numFmtId="38" fontId="17" fillId="13" borderId="45" xfId="5" applyFont="1" applyFill="1" applyBorder="1" applyAlignment="1">
      <alignment vertical="center" shrinkToFit="1"/>
    </xf>
    <xf numFmtId="38" fontId="17" fillId="13" borderId="46" xfId="5" applyFont="1" applyFill="1" applyBorder="1" applyAlignment="1">
      <alignment vertical="center" shrinkToFit="1"/>
    </xf>
    <xf numFmtId="38" fontId="35" fillId="13" borderId="44" xfId="5" applyFont="1" applyFill="1" applyBorder="1" applyAlignment="1">
      <alignment vertical="center" shrinkToFit="1"/>
    </xf>
    <xf numFmtId="38" fontId="35" fillId="13" borderId="45" xfId="5" applyFont="1" applyFill="1" applyBorder="1" applyAlignment="1">
      <alignment horizontal="center" vertical="center" shrinkToFit="1"/>
    </xf>
    <xf numFmtId="38" fontId="17" fillId="13" borderId="47" xfId="5" applyFont="1" applyFill="1" applyBorder="1" applyAlignment="1">
      <alignment vertical="center" shrinkToFit="1"/>
    </xf>
    <xf numFmtId="38" fontId="17" fillId="13" borderId="45" xfId="5" applyFont="1" applyFill="1" applyBorder="1" applyAlignment="1">
      <alignment horizontal="right" vertical="center" shrinkToFit="1"/>
    </xf>
    <xf numFmtId="38" fontId="17" fillId="13" borderId="44" xfId="5" applyFont="1" applyFill="1" applyBorder="1" applyAlignment="1">
      <alignment horizontal="right" vertical="center" shrinkToFit="1"/>
    </xf>
    <xf numFmtId="38" fontId="35" fillId="13" borderId="44" xfId="5" applyFont="1" applyFill="1" applyBorder="1" applyAlignment="1">
      <alignment horizontal="right" vertical="center" shrinkToFit="1"/>
    </xf>
    <xf numFmtId="180" fontId="21" fillId="13" borderId="0" xfId="6" applyNumberFormat="1" applyFont="1" applyFill="1" applyAlignment="1">
      <alignment vertical="center"/>
    </xf>
    <xf numFmtId="0" fontId="30" fillId="0" borderId="0" xfId="0" applyFont="1" applyAlignment="1">
      <alignment horizontal="right" vertical="center"/>
    </xf>
    <xf numFmtId="0" fontId="30" fillId="0" borderId="0" xfId="0" applyFont="1" applyBorder="1" applyAlignment="1">
      <alignment vertical="center"/>
    </xf>
    <xf numFmtId="0" fontId="12" fillId="0" borderId="0" xfId="0" applyFont="1" applyAlignment="1">
      <alignment vertical="center"/>
    </xf>
    <xf numFmtId="0" fontId="30" fillId="0" borderId="0" xfId="0" applyFont="1" applyAlignment="1">
      <alignment vertical="center"/>
    </xf>
    <xf numFmtId="38" fontId="30" fillId="0" borderId="0" xfId="1" applyFont="1" applyBorder="1" applyAlignment="1">
      <alignment vertical="center"/>
    </xf>
    <xf numFmtId="0" fontId="32" fillId="0" borderId="0" xfId="0" applyFont="1" applyAlignment="1">
      <alignment vertical="center"/>
    </xf>
    <xf numFmtId="0" fontId="30" fillId="0" borderId="0" xfId="0" applyFont="1" applyBorder="1" applyAlignment="1">
      <alignment horizontal="center" vertical="center"/>
    </xf>
    <xf numFmtId="38" fontId="12" fillId="0" borderId="0" xfId="1" applyFont="1" applyBorder="1" applyAlignment="1">
      <alignment vertical="center"/>
    </xf>
    <xf numFmtId="0" fontId="31" fillId="0" borderId="0" xfId="0" applyFont="1" applyAlignment="1">
      <alignment horizontal="distributed" vertical="center"/>
    </xf>
    <xf numFmtId="0" fontId="30" fillId="0" borderId="0" xfId="0" applyFont="1" applyAlignment="1">
      <alignment horizontal="center" vertical="center"/>
    </xf>
    <xf numFmtId="38" fontId="49" fillId="0" borderId="29" xfId="5" applyFont="1" applyFill="1" applyBorder="1" applyAlignment="1">
      <alignment vertical="center" shrinkToFit="1"/>
    </xf>
    <xf numFmtId="38" fontId="49" fillId="0" borderId="30" xfId="5" applyFont="1" applyFill="1" applyBorder="1" applyAlignment="1">
      <alignment vertical="center" shrinkToFit="1"/>
    </xf>
    <xf numFmtId="38" fontId="17" fillId="0" borderId="62" xfId="5" applyFont="1" applyFill="1" applyBorder="1" applyAlignment="1">
      <alignment vertical="center" shrinkToFit="1"/>
    </xf>
    <xf numFmtId="38" fontId="17" fillId="0" borderId="12" xfId="5" applyFont="1" applyFill="1" applyBorder="1" applyAlignment="1">
      <alignment vertical="center" shrinkToFit="1"/>
    </xf>
    <xf numFmtId="38" fontId="17" fillId="12" borderId="63" xfId="5" applyFont="1" applyFill="1" applyBorder="1" applyAlignment="1">
      <alignment vertical="center" shrinkToFit="1"/>
    </xf>
    <xf numFmtId="38" fontId="17" fillId="12" borderId="64" xfId="5" applyFont="1" applyFill="1" applyBorder="1" applyAlignment="1">
      <alignment vertical="center" shrinkToFit="1"/>
    </xf>
    <xf numFmtId="38" fontId="47" fillId="2" borderId="0" xfId="5" applyFont="1" applyFill="1" applyAlignment="1">
      <alignment vertical="center" shrinkToFit="1"/>
    </xf>
    <xf numFmtId="38" fontId="17" fillId="0" borderId="46" xfId="5" applyFont="1" applyBorder="1" applyAlignment="1">
      <alignment vertical="center" shrinkToFit="1"/>
    </xf>
    <xf numFmtId="38" fontId="17" fillId="2" borderId="28" xfId="5" applyFont="1" applyFill="1" applyBorder="1" applyAlignment="1">
      <alignment vertical="center" shrinkToFit="1"/>
    </xf>
    <xf numFmtId="38" fontId="17" fillId="5" borderId="28" xfId="5" applyFont="1" applyFill="1" applyBorder="1" applyAlignment="1">
      <alignment vertical="center" shrinkToFit="1"/>
    </xf>
    <xf numFmtId="38" fontId="17" fillId="5" borderId="6" xfId="5" applyFont="1" applyFill="1" applyBorder="1" applyAlignment="1">
      <alignment vertical="center" shrinkToFit="1"/>
    </xf>
    <xf numFmtId="38" fontId="17" fillId="5" borderId="45" xfId="5" applyFont="1" applyFill="1" applyBorder="1" applyAlignment="1">
      <alignment vertical="center" shrinkToFit="1"/>
    </xf>
    <xf numFmtId="38" fontId="17" fillId="5" borderId="5" xfId="5" applyFont="1" applyFill="1" applyBorder="1" applyAlignment="1">
      <alignment vertical="center" shrinkToFit="1"/>
    </xf>
    <xf numFmtId="38" fontId="17" fillId="0" borderId="12" xfId="5" applyFont="1" applyBorder="1" applyAlignment="1">
      <alignment vertical="center" shrinkToFit="1"/>
    </xf>
    <xf numFmtId="38" fontId="17" fillId="0" borderId="0" xfId="5" applyFont="1" applyFill="1" applyAlignment="1">
      <alignment horizontal="center" vertical="center" shrinkToFit="1"/>
    </xf>
    <xf numFmtId="38" fontId="17" fillId="0" borderId="13" xfId="5" applyFont="1" applyFill="1" applyBorder="1" applyAlignment="1">
      <alignment horizontal="center" vertical="center" shrinkToFit="1"/>
    </xf>
    <xf numFmtId="38" fontId="17" fillId="2" borderId="29" xfId="5" applyFont="1" applyFill="1" applyBorder="1" applyAlignment="1">
      <alignment horizontal="center" vertical="center" shrinkToFit="1"/>
    </xf>
    <xf numFmtId="38" fontId="17" fillId="2" borderId="15" xfId="5" applyFont="1" applyFill="1" applyBorder="1" applyAlignment="1">
      <alignment horizontal="center" vertical="center" shrinkToFit="1"/>
    </xf>
    <xf numFmtId="38" fontId="17" fillId="2" borderId="45" xfId="5" applyFont="1" applyFill="1" applyBorder="1" applyAlignment="1">
      <alignment horizontal="center" vertical="center" shrinkToFit="1"/>
    </xf>
    <xf numFmtId="38" fontId="17" fillId="2" borderId="16" xfId="5" applyFont="1" applyFill="1" applyBorder="1" applyAlignment="1">
      <alignment horizontal="center" vertical="center" shrinkToFit="1"/>
    </xf>
    <xf numFmtId="38" fontId="17" fillId="15" borderId="29" xfId="5" applyFont="1" applyFill="1" applyBorder="1" applyAlignment="1">
      <alignment vertical="center" shrinkToFit="1"/>
    </xf>
    <xf numFmtId="38" fontId="0" fillId="15" borderId="29" xfId="5" applyFont="1" applyFill="1" applyBorder="1" applyAlignment="1">
      <alignment vertical="center" shrinkToFit="1"/>
    </xf>
    <xf numFmtId="38" fontId="17" fillId="15" borderId="30" xfId="5" applyFont="1" applyFill="1" applyBorder="1" applyAlignment="1">
      <alignment vertical="center" shrinkToFit="1"/>
    </xf>
    <xf numFmtId="38" fontId="0" fillId="15" borderId="30" xfId="5" applyFont="1" applyFill="1" applyBorder="1" applyAlignment="1">
      <alignment vertical="center" shrinkToFit="1"/>
    </xf>
    <xf numFmtId="38" fontId="17" fillId="15" borderId="14" xfId="5" applyFont="1" applyFill="1" applyBorder="1" applyAlignment="1">
      <alignment vertical="center" shrinkToFit="1"/>
    </xf>
    <xf numFmtId="38" fontId="50" fillId="15" borderId="30" xfId="5" applyFont="1" applyFill="1" applyBorder="1" applyAlignment="1">
      <alignment vertical="center" shrinkToFit="1"/>
    </xf>
    <xf numFmtId="38" fontId="47" fillId="0" borderId="3" xfId="5" applyFont="1" applyFill="1" applyBorder="1" applyAlignment="1">
      <alignment vertical="center"/>
    </xf>
    <xf numFmtId="38" fontId="51" fillId="0" borderId="29" xfId="5" applyFont="1" applyFill="1" applyBorder="1" applyAlignment="1">
      <alignment vertical="center" shrinkToFit="1"/>
    </xf>
    <xf numFmtId="38" fontId="17" fillId="16" borderId="34" xfId="5" applyFont="1" applyFill="1" applyBorder="1" applyAlignment="1">
      <alignment vertical="center" shrinkToFit="1"/>
    </xf>
    <xf numFmtId="38" fontId="17" fillId="16" borderId="29" xfId="5" applyFont="1" applyFill="1" applyBorder="1" applyAlignment="1">
      <alignment vertical="center" shrinkToFit="1"/>
    </xf>
    <xf numFmtId="38" fontId="47" fillId="0" borderId="30" xfId="5" applyFont="1" applyFill="1" applyBorder="1" applyAlignment="1">
      <alignment vertical="center" shrinkToFit="1"/>
    </xf>
    <xf numFmtId="38" fontId="47" fillId="0" borderId="14" xfId="5" applyFont="1" applyFill="1" applyBorder="1" applyAlignment="1">
      <alignment vertical="center" shrinkToFit="1"/>
    </xf>
    <xf numFmtId="38" fontId="17" fillId="2" borderId="14" xfId="5" applyFont="1" applyFill="1" applyBorder="1" applyAlignment="1">
      <alignment vertical="center" shrinkToFit="1"/>
    </xf>
    <xf numFmtId="38" fontId="47" fillId="15" borderId="30" xfId="5" applyFont="1" applyFill="1" applyBorder="1" applyAlignment="1">
      <alignment vertical="center" shrinkToFit="1"/>
    </xf>
    <xf numFmtId="38" fontId="47" fillId="15" borderId="29" xfId="5" applyFont="1" applyFill="1" applyBorder="1" applyAlignment="1">
      <alignment vertical="center" shrinkToFit="1"/>
    </xf>
    <xf numFmtId="38" fontId="43" fillId="0" borderId="3" xfId="5" applyFont="1" applyFill="1" applyBorder="1" applyAlignment="1">
      <alignment vertical="center" shrinkToFit="1"/>
    </xf>
    <xf numFmtId="38" fontId="43" fillId="0" borderId="34" xfId="5" applyFont="1" applyFill="1" applyBorder="1" applyAlignment="1">
      <alignment horizontal="right" vertical="center" shrinkToFit="1"/>
    </xf>
    <xf numFmtId="38" fontId="43" fillId="0" borderId="30" xfId="5" applyFont="1" applyFill="1" applyBorder="1" applyAlignment="1">
      <alignment vertical="center" shrinkToFit="1"/>
    </xf>
    <xf numFmtId="38" fontId="52" fillId="2" borderId="29" xfId="5" applyFont="1" applyFill="1" applyBorder="1" applyAlignment="1">
      <alignment vertical="center" shrinkToFit="1"/>
    </xf>
    <xf numFmtId="38" fontId="17" fillId="17" borderId="29" xfId="5" applyFont="1" applyFill="1" applyBorder="1" applyAlignment="1">
      <alignment vertical="center" shrinkToFit="1"/>
    </xf>
    <xf numFmtId="38" fontId="17" fillId="17" borderId="34" xfId="5" applyFont="1" applyFill="1" applyBorder="1" applyAlignment="1">
      <alignment vertical="center" shrinkToFit="1"/>
    </xf>
    <xf numFmtId="38" fontId="17" fillId="17" borderId="16" xfId="5" applyFont="1" applyFill="1" applyBorder="1" applyAlignment="1">
      <alignment vertical="center" shrinkToFit="1"/>
    </xf>
    <xf numFmtId="38" fontId="17" fillId="17" borderId="15" xfId="5" applyFont="1" applyFill="1" applyBorder="1" applyAlignment="1">
      <alignment vertical="center" shrinkToFit="1"/>
    </xf>
    <xf numFmtId="38" fontId="17" fillId="17" borderId="34" xfId="5" applyFont="1" applyFill="1" applyBorder="1" applyAlignment="1">
      <alignment horizontal="right" vertical="center" shrinkToFit="1"/>
    </xf>
    <xf numFmtId="38" fontId="17" fillId="17" borderId="33" xfId="5" applyFont="1" applyFill="1" applyBorder="1" applyAlignment="1">
      <alignment horizontal="right" vertical="center" shrinkToFit="1"/>
    </xf>
    <xf numFmtId="38" fontId="17" fillId="17" borderId="13" xfId="5" applyFont="1" applyFill="1" applyBorder="1" applyAlignment="1">
      <alignment horizontal="center" vertical="center" shrinkToFit="1"/>
    </xf>
    <xf numFmtId="38" fontId="17" fillId="17" borderId="15" xfId="5" applyFont="1" applyFill="1" applyBorder="1" applyAlignment="1">
      <alignment horizontal="center" vertical="center" shrinkToFit="1"/>
    </xf>
    <xf numFmtId="38" fontId="17" fillId="17" borderId="6" xfId="5" applyFont="1" applyFill="1" applyBorder="1" applyAlignment="1">
      <alignment vertical="center" shrinkToFit="1"/>
    </xf>
    <xf numFmtId="38" fontId="17" fillId="17" borderId="44" xfId="5" applyFont="1" applyFill="1" applyBorder="1" applyAlignment="1">
      <alignment horizontal="center" vertical="center" shrinkToFit="1"/>
    </xf>
    <xf numFmtId="38" fontId="17" fillId="17" borderId="16" xfId="5" applyFont="1" applyFill="1" applyBorder="1" applyAlignment="1">
      <alignment horizontal="center" vertical="center" shrinkToFit="1"/>
    </xf>
    <xf numFmtId="38" fontId="17" fillId="17" borderId="29" xfId="5" applyFont="1" applyFill="1" applyBorder="1" applyAlignment="1">
      <alignment horizontal="center" vertical="center" shrinkToFit="1"/>
    </xf>
    <xf numFmtId="38" fontId="17" fillId="17" borderId="0" xfId="5" applyFont="1" applyFill="1" applyAlignment="1">
      <alignment vertical="center" shrinkToFit="1"/>
    </xf>
    <xf numFmtId="38" fontId="53" fillId="17" borderId="29" xfId="5" applyFont="1" applyFill="1" applyBorder="1" applyAlignment="1">
      <alignment vertical="center" shrinkToFit="1"/>
    </xf>
    <xf numFmtId="38" fontId="17" fillId="0" borderId="65" xfId="5" applyFont="1" applyFill="1" applyBorder="1" applyAlignment="1">
      <alignment vertical="center" shrinkToFit="1"/>
    </xf>
    <xf numFmtId="38" fontId="50" fillId="0" borderId="29" xfId="5" applyFont="1" applyFill="1" applyBorder="1" applyAlignment="1">
      <alignment vertical="center" shrinkToFit="1"/>
    </xf>
    <xf numFmtId="38" fontId="17" fillId="18" borderId="0" xfId="5" applyFont="1" applyFill="1" applyAlignment="1">
      <alignment vertical="center" shrinkToFit="1"/>
    </xf>
    <xf numFmtId="38" fontId="17" fillId="18" borderId="29" xfId="5" applyFont="1" applyFill="1" applyBorder="1" applyAlignment="1">
      <alignment vertical="center" shrinkToFit="1"/>
    </xf>
    <xf numFmtId="38" fontId="17" fillId="18" borderId="34" xfId="5" applyFont="1" applyFill="1" applyBorder="1" applyAlignment="1">
      <alignment vertical="center" shrinkToFit="1"/>
    </xf>
    <xf numFmtId="38" fontId="17" fillId="18" borderId="16" xfId="5" applyFont="1" applyFill="1" applyBorder="1" applyAlignment="1">
      <alignment vertical="center" shrinkToFit="1"/>
    </xf>
    <xf numFmtId="38" fontId="17" fillId="18" borderId="15" xfId="5" applyFont="1" applyFill="1" applyBorder="1" applyAlignment="1">
      <alignment vertical="center" shrinkToFit="1"/>
    </xf>
    <xf numFmtId="38" fontId="17" fillId="18" borderId="34" xfId="5" applyFont="1" applyFill="1" applyBorder="1" applyAlignment="1">
      <alignment horizontal="right" vertical="center" shrinkToFit="1"/>
    </xf>
    <xf numFmtId="38" fontId="17" fillId="18" borderId="33" xfId="5" applyFont="1" applyFill="1" applyBorder="1" applyAlignment="1">
      <alignment horizontal="right" vertical="center" shrinkToFit="1"/>
    </xf>
    <xf numFmtId="38" fontId="17" fillId="18" borderId="15" xfId="5" applyFont="1" applyFill="1" applyBorder="1" applyAlignment="1">
      <alignment horizontal="center" vertical="center" shrinkToFit="1"/>
    </xf>
    <xf numFmtId="38" fontId="17" fillId="18" borderId="13" xfId="5" applyFont="1" applyFill="1" applyBorder="1" applyAlignment="1">
      <alignment vertical="center" shrinkToFit="1"/>
    </xf>
    <xf numFmtId="38" fontId="17" fillId="18" borderId="44" xfId="5" applyFont="1" applyFill="1" applyBorder="1" applyAlignment="1">
      <alignment horizontal="center" vertical="center" shrinkToFit="1"/>
    </xf>
    <xf numFmtId="38" fontId="17" fillId="18" borderId="16" xfId="5" applyFont="1" applyFill="1" applyBorder="1" applyAlignment="1">
      <alignment horizontal="center" vertical="center" shrinkToFit="1"/>
    </xf>
    <xf numFmtId="38" fontId="17" fillId="18" borderId="29" xfId="5" applyFont="1" applyFill="1" applyBorder="1" applyAlignment="1">
      <alignment horizontal="center" vertical="center" shrinkToFit="1"/>
    </xf>
    <xf numFmtId="38" fontId="17" fillId="18" borderId="0" xfId="5" applyFont="1" applyFill="1" applyBorder="1" applyAlignment="1">
      <alignment vertical="center" shrinkToFit="1"/>
    </xf>
    <xf numFmtId="38" fontId="17" fillId="18" borderId="30" xfId="5" applyFont="1" applyFill="1" applyBorder="1" applyAlignment="1">
      <alignment vertical="center" shrinkToFit="1"/>
    </xf>
    <xf numFmtId="38" fontId="50" fillId="18" borderId="30" xfId="5" applyFont="1" applyFill="1" applyBorder="1" applyAlignment="1">
      <alignment vertical="center" shrinkToFit="1"/>
    </xf>
    <xf numFmtId="38" fontId="47" fillId="18" borderId="14" xfId="5" applyFont="1" applyFill="1" applyBorder="1" applyAlignment="1">
      <alignment vertical="center" shrinkToFit="1"/>
    </xf>
    <xf numFmtId="38" fontId="17" fillId="18" borderId="3" xfId="5" applyFont="1" applyFill="1" applyBorder="1" applyAlignment="1">
      <alignment vertical="center" shrinkToFit="1"/>
    </xf>
    <xf numFmtId="38" fontId="17" fillId="18" borderId="14" xfId="5" applyFont="1" applyFill="1" applyBorder="1" applyAlignment="1">
      <alignment vertical="center" shrinkToFit="1"/>
    </xf>
    <xf numFmtId="38" fontId="17" fillId="18" borderId="3" xfId="5" applyFont="1" applyFill="1" applyBorder="1" applyAlignment="1">
      <alignment horizontal="center" vertical="center" shrinkToFit="1"/>
    </xf>
    <xf numFmtId="38" fontId="17" fillId="18" borderId="2" xfId="5" applyFont="1" applyFill="1" applyBorder="1" applyAlignment="1">
      <alignment vertical="center" shrinkToFit="1"/>
    </xf>
    <xf numFmtId="38" fontId="17" fillId="18" borderId="46" xfId="5" applyFont="1" applyFill="1" applyBorder="1" applyAlignment="1">
      <alignment vertical="center" shrinkToFit="1"/>
    </xf>
    <xf numFmtId="38" fontId="43" fillId="18" borderId="3" xfId="5" applyFont="1" applyFill="1" applyBorder="1" applyAlignment="1">
      <alignment vertical="center" shrinkToFit="1"/>
    </xf>
    <xf numFmtId="38" fontId="17" fillId="18" borderId="30" xfId="5" applyFont="1" applyFill="1" applyBorder="1" applyAlignment="1">
      <alignment horizontal="center" vertical="center" shrinkToFit="1"/>
    </xf>
    <xf numFmtId="38" fontId="17" fillId="18" borderId="65" xfId="5" applyFont="1" applyFill="1" applyBorder="1" applyAlignment="1">
      <alignment vertical="center" shrinkToFit="1"/>
    </xf>
    <xf numFmtId="38" fontId="17" fillId="15" borderId="39" xfId="5" applyFont="1" applyFill="1" applyBorder="1" applyAlignment="1">
      <alignment vertical="center" shrinkToFit="1"/>
    </xf>
    <xf numFmtId="38" fontId="47" fillId="19" borderId="28" xfId="5" applyFont="1" applyFill="1" applyBorder="1" applyAlignment="1">
      <alignment vertical="center" shrinkToFit="1"/>
    </xf>
    <xf numFmtId="38" fontId="17" fillId="10" borderId="5" xfId="5" applyFont="1" applyFill="1" applyBorder="1" applyAlignment="1">
      <alignment horizontal="right" vertical="center" shrinkToFit="1"/>
    </xf>
    <xf numFmtId="38" fontId="17" fillId="10" borderId="28" xfId="5" applyFont="1" applyFill="1" applyBorder="1" applyAlignment="1">
      <alignment horizontal="right" vertical="center" shrinkToFit="1"/>
    </xf>
    <xf numFmtId="38" fontId="47" fillId="0" borderId="15" xfId="5" applyFont="1" applyFill="1" applyBorder="1" applyAlignment="1">
      <alignment vertical="center" shrinkToFit="1"/>
    </xf>
    <xf numFmtId="38" fontId="43" fillId="0" borderId="66" xfId="5" applyFont="1" applyFill="1" applyBorder="1" applyAlignment="1">
      <alignment horizontal="right" vertical="center" shrinkToFit="1"/>
    </xf>
    <xf numFmtId="180" fontId="48" fillId="0" borderId="0" xfId="6" applyNumberFormat="1" applyFont="1" applyAlignment="1">
      <alignment horizontal="center" vertical="center"/>
    </xf>
    <xf numFmtId="180" fontId="21" fillId="0" borderId="0" xfId="6" applyNumberFormat="1" applyFont="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1" xfId="0" applyFont="1" applyBorder="1" applyAlignment="1">
      <alignment horizontal="center" vertical="center"/>
    </xf>
    <xf numFmtId="0" fontId="30" fillId="0" borderId="29" xfId="0" applyFont="1" applyBorder="1" applyAlignment="1">
      <alignment horizontal="center" vertical="center"/>
    </xf>
    <xf numFmtId="0" fontId="3"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0" xfId="0" applyFont="1" applyBorder="1" applyAlignment="1">
      <alignment horizontal="distributed" vertical="center"/>
    </xf>
    <xf numFmtId="0" fontId="31" fillId="0" borderId="30" xfId="0" applyFont="1" applyBorder="1" applyAlignment="1">
      <alignment horizontal="distributed" vertical="center"/>
    </xf>
    <xf numFmtId="38" fontId="30" fillId="0" borderId="30" xfId="1" applyFont="1" applyBorder="1" applyAlignment="1">
      <alignment vertical="center"/>
    </xf>
    <xf numFmtId="38" fontId="31" fillId="0" borderId="30" xfId="1" applyFont="1" applyBorder="1" applyAlignment="1">
      <alignment vertical="center"/>
    </xf>
    <xf numFmtId="38" fontId="30" fillId="2" borderId="30" xfId="1" applyFont="1" applyFill="1" applyBorder="1" applyAlignment="1">
      <alignment vertical="center"/>
    </xf>
    <xf numFmtId="38" fontId="31" fillId="2" borderId="30" xfId="1" applyFont="1" applyFill="1" applyBorder="1" applyAlignment="1">
      <alignment vertical="center"/>
    </xf>
    <xf numFmtId="38" fontId="30" fillId="14" borderId="29" xfId="1" applyFont="1" applyFill="1" applyBorder="1" applyAlignment="1">
      <alignment vertical="center"/>
    </xf>
    <xf numFmtId="38" fontId="3" fillId="14" borderId="29" xfId="1" applyFont="1" applyFill="1" applyBorder="1" applyAlignment="1">
      <alignment vertical="center"/>
    </xf>
    <xf numFmtId="0" fontId="3" fillId="14" borderId="29" xfId="0" applyFont="1" applyFill="1" applyBorder="1" applyAlignment="1">
      <alignment vertical="center"/>
    </xf>
    <xf numFmtId="38" fontId="30" fillId="0" borderId="29" xfId="1" applyFont="1" applyBorder="1" applyAlignment="1">
      <alignment vertical="center"/>
    </xf>
    <xf numFmtId="0" fontId="3" fillId="0" borderId="29" xfId="0" applyFont="1" applyBorder="1" applyAlignment="1">
      <alignment vertical="center"/>
    </xf>
    <xf numFmtId="38" fontId="30" fillId="2" borderId="29" xfId="1" applyFont="1" applyFill="1" applyBorder="1" applyAlignment="1">
      <alignment vertical="center"/>
    </xf>
    <xf numFmtId="0" fontId="3" fillId="2" borderId="29" xfId="0" applyFont="1" applyFill="1" applyBorder="1" applyAlignment="1">
      <alignment vertical="center"/>
    </xf>
    <xf numFmtId="38" fontId="30" fillId="2" borderId="15" xfId="1" applyFont="1" applyFill="1" applyBorder="1" applyAlignment="1">
      <alignment vertical="center"/>
    </xf>
    <xf numFmtId="38" fontId="30" fillId="2" borderId="13" xfId="1" applyFont="1" applyFill="1" applyBorder="1" applyAlignment="1">
      <alignment vertical="center"/>
    </xf>
    <xf numFmtId="0" fontId="3" fillId="2" borderId="13" xfId="0" applyFont="1" applyFill="1" applyBorder="1" applyAlignment="1">
      <alignment vertical="center"/>
    </xf>
    <xf numFmtId="0" fontId="30" fillId="0" borderId="29" xfId="0" applyFont="1" applyBorder="1" applyAlignment="1">
      <alignment horizontal="left" vertical="center"/>
    </xf>
    <xf numFmtId="0" fontId="30" fillId="0" borderId="29" xfId="0" applyFont="1" applyBorder="1" applyAlignment="1">
      <alignment vertical="center"/>
    </xf>
    <xf numFmtId="0" fontId="30" fillId="0" borderId="29" xfId="0" applyFont="1" applyBorder="1" applyAlignment="1">
      <alignment horizontal="distributed" vertical="center"/>
    </xf>
    <xf numFmtId="0" fontId="31" fillId="0" borderId="29" xfId="0" applyFont="1" applyBorder="1" applyAlignment="1">
      <alignment horizontal="distributed" vertical="center"/>
    </xf>
    <xf numFmtId="38" fontId="31" fillId="0" borderId="29" xfId="1" applyFont="1" applyBorder="1" applyAlignment="1">
      <alignment vertical="center"/>
    </xf>
    <xf numFmtId="38" fontId="31" fillId="2" borderId="29" xfId="1" applyFont="1" applyFill="1" applyBorder="1" applyAlignment="1">
      <alignment vertical="center"/>
    </xf>
    <xf numFmtId="38" fontId="30" fillId="0" borderId="15" xfId="1" applyFont="1" applyBorder="1" applyAlignment="1">
      <alignment vertical="center"/>
    </xf>
    <xf numFmtId="38" fontId="30" fillId="0" borderId="13" xfId="1" applyFont="1" applyBorder="1" applyAlignment="1">
      <alignment vertical="center"/>
    </xf>
    <xf numFmtId="0" fontId="3" fillId="0" borderId="13" xfId="0" applyFont="1" applyBorder="1" applyAlignment="1">
      <alignment vertical="center"/>
    </xf>
    <xf numFmtId="10" fontId="30" fillId="0" borderId="29" xfId="2" applyNumberFormat="1" applyFont="1" applyBorder="1" applyAlignment="1">
      <alignment horizontal="center" vertical="center"/>
    </xf>
    <xf numFmtId="49" fontId="30" fillId="0" borderId="29" xfId="0" applyNumberFormat="1" applyFont="1" applyBorder="1" applyAlignment="1">
      <alignment horizontal="center" vertical="center"/>
    </xf>
    <xf numFmtId="38" fontId="30" fillId="0" borderId="29" xfId="1" applyFont="1" applyBorder="1" applyAlignment="1">
      <alignment horizontal="right" vertical="center"/>
    </xf>
    <xf numFmtId="38" fontId="30" fillId="14" borderId="29" xfId="1" applyFont="1" applyFill="1" applyBorder="1" applyAlignment="1">
      <alignment horizontal="right" vertical="center"/>
    </xf>
    <xf numFmtId="0" fontId="32" fillId="0" borderId="0" xfId="0" applyFont="1" applyAlignment="1">
      <alignment horizontal="center" vertical="center"/>
    </xf>
    <xf numFmtId="49" fontId="30" fillId="0" borderId="0" xfId="0" applyNumberFormat="1" applyFont="1" applyAlignment="1">
      <alignment vertical="center"/>
    </xf>
    <xf numFmtId="0" fontId="31" fillId="0" borderId="0" xfId="0" applyFont="1" applyAlignment="1">
      <alignment vertical="center"/>
    </xf>
    <xf numFmtId="0" fontId="30" fillId="0" borderId="0" xfId="0" applyFont="1" applyAlignment="1">
      <alignment horizontal="right" vertical="center"/>
    </xf>
    <xf numFmtId="0" fontId="31" fillId="0" borderId="0" xfId="0" applyFont="1" applyAlignment="1">
      <alignment horizontal="right" vertical="center"/>
    </xf>
    <xf numFmtId="0" fontId="30" fillId="0" borderId="0" xfId="0" applyFont="1" applyBorder="1" applyAlignment="1">
      <alignment vertical="center"/>
    </xf>
    <xf numFmtId="0" fontId="12" fillId="0" borderId="0" xfId="0" applyFont="1" applyAlignment="1">
      <alignment vertical="center"/>
    </xf>
    <xf numFmtId="0" fontId="30" fillId="0" borderId="0" xfId="0" applyFont="1" applyAlignment="1">
      <alignment vertical="center"/>
    </xf>
    <xf numFmtId="38" fontId="30" fillId="2" borderId="29" xfId="1" applyFont="1" applyFill="1" applyBorder="1" applyAlignment="1">
      <alignment horizontal="right" vertical="center"/>
    </xf>
    <xf numFmtId="49" fontId="30" fillId="0" borderId="0" xfId="0" applyNumberFormat="1" applyFont="1" applyBorder="1" applyAlignment="1">
      <alignment horizontal="distributed" vertical="center"/>
    </xf>
    <xf numFmtId="0" fontId="3" fillId="0" borderId="0" xfId="0" applyFont="1" applyAlignment="1">
      <alignment horizontal="distributed" vertical="center"/>
    </xf>
    <xf numFmtId="0" fontId="30" fillId="0" borderId="0" xfId="0" applyFont="1" applyBorder="1" applyAlignment="1">
      <alignment horizontal="distributed" vertical="center"/>
    </xf>
    <xf numFmtId="0" fontId="3" fillId="0" borderId="0" xfId="0" applyFont="1" applyAlignment="1">
      <alignment vertical="center"/>
    </xf>
    <xf numFmtId="38" fontId="30" fillId="2" borderId="0" xfId="1" applyFont="1" applyFill="1" applyBorder="1" applyAlignment="1">
      <alignment vertical="center"/>
    </xf>
    <xf numFmtId="38" fontId="30" fillId="2" borderId="0" xfId="1" applyFont="1" applyFill="1" applyAlignment="1">
      <alignment vertical="center"/>
    </xf>
    <xf numFmtId="176" fontId="30" fillId="2" borderId="1" xfId="1" applyNumberFormat="1" applyFont="1" applyFill="1" applyBorder="1" applyAlignment="1">
      <alignment vertical="center"/>
    </xf>
    <xf numFmtId="38" fontId="30" fillId="2" borderId="0" xfId="0" applyNumberFormat="1" applyFont="1" applyFill="1" applyBorder="1" applyAlignment="1">
      <alignment vertical="center"/>
    </xf>
    <xf numFmtId="0" fontId="30" fillId="2" borderId="0" xfId="0" applyFont="1" applyFill="1" applyAlignment="1">
      <alignment vertical="center"/>
    </xf>
    <xf numFmtId="38" fontId="30" fillId="0" borderId="0" xfId="1" applyFont="1" applyBorder="1" applyAlignment="1">
      <alignment vertical="center"/>
    </xf>
    <xf numFmtId="38" fontId="30" fillId="2" borderId="2" xfId="1" applyFont="1" applyFill="1" applyBorder="1" applyAlignment="1">
      <alignment vertical="center"/>
    </xf>
    <xf numFmtId="0" fontId="30" fillId="2" borderId="2" xfId="0" applyFont="1" applyFill="1" applyBorder="1" applyAlignment="1">
      <alignment vertical="center"/>
    </xf>
    <xf numFmtId="38" fontId="30" fillId="2" borderId="1" xfId="1" applyFont="1" applyFill="1" applyBorder="1" applyAlignment="1">
      <alignment vertical="center"/>
    </xf>
    <xf numFmtId="0" fontId="30" fillId="2" borderId="1" xfId="0" applyFont="1" applyFill="1" applyBorder="1" applyAlignment="1">
      <alignment vertical="center"/>
    </xf>
    <xf numFmtId="38" fontId="30" fillId="0" borderId="2" xfId="1" applyFont="1" applyBorder="1" applyAlignment="1">
      <alignment vertical="center"/>
    </xf>
    <xf numFmtId="0" fontId="31" fillId="0" borderId="2" xfId="0" applyFont="1" applyBorder="1" applyAlignment="1">
      <alignment vertical="center"/>
    </xf>
    <xf numFmtId="38" fontId="30" fillId="0" borderId="1" xfId="0" applyNumberFormat="1" applyFont="1" applyBorder="1" applyAlignment="1">
      <alignment vertical="center"/>
    </xf>
    <xf numFmtId="0" fontId="30" fillId="0" borderId="1" xfId="0" applyFont="1" applyBorder="1" applyAlignment="1">
      <alignment vertical="center"/>
    </xf>
    <xf numFmtId="0" fontId="30" fillId="0" borderId="2" xfId="0" applyFont="1" applyBorder="1" applyAlignment="1">
      <alignment vertical="center"/>
    </xf>
    <xf numFmtId="38" fontId="30" fillId="0" borderId="0" xfId="0" applyNumberFormat="1" applyFont="1" applyAlignment="1">
      <alignment vertical="center"/>
    </xf>
    <xf numFmtId="38" fontId="30" fillId="0" borderId="1" xfId="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38" fontId="30" fillId="0" borderId="32" xfId="0" applyNumberFormat="1" applyFont="1" applyBorder="1" applyAlignment="1">
      <alignment vertical="center"/>
    </xf>
    <xf numFmtId="0" fontId="30" fillId="0" borderId="36" xfId="0" applyFont="1" applyBorder="1" applyAlignment="1">
      <alignment vertical="center"/>
    </xf>
    <xf numFmtId="0" fontId="3" fillId="0" borderId="36" xfId="0" applyFont="1" applyBorder="1" applyAlignment="1">
      <alignment vertical="center"/>
    </xf>
    <xf numFmtId="0" fontId="30" fillId="0" borderId="0" xfId="0" applyFont="1" applyBorder="1" applyAlignment="1">
      <alignment horizontal="distributed" vertical="center" shrinkToFit="1"/>
    </xf>
    <xf numFmtId="38" fontId="33" fillId="2" borderId="0" xfId="1" applyFont="1" applyFill="1" applyAlignment="1">
      <alignment vertical="center"/>
    </xf>
    <xf numFmtId="0" fontId="12" fillId="0" borderId="1" xfId="0" applyFont="1" applyBorder="1" applyAlignment="1">
      <alignment vertical="center"/>
    </xf>
    <xf numFmtId="49" fontId="30" fillId="0" borderId="0" xfId="0" applyNumberFormat="1" applyFont="1" applyAlignment="1">
      <alignment horizontal="distributed" vertical="center"/>
    </xf>
    <xf numFmtId="0" fontId="3" fillId="2" borderId="0" xfId="0" applyFont="1" applyFill="1" applyAlignment="1">
      <alignment vertical="center"/>
    </xf>
    <xf numFmtId="0" fontId="30" fillId="0" borderId="0" xfId="0" applyFont="1" applyAlignment="1">
      <alignment horizontal="distributed" vertical="center"/>
    </xf>
    <xf numFmtId="38" fontId="30" fillId="0" borderId="0" xfId="0" applyNumberFormat="1" applyFont="1" applyBorder="1" applyAlignment="1">
      <alignment vertical="center"/>
    </xf>
    <xf numFmtId="38" fontId="30" fillId="0" borderId="0" xfId="1" applyFont="1" applyAlignment="1">
      <alignment vertical="center"/>
    </xf>
    <xf numFmtId="0" fontId="30" fillId="0" borderId="0" xfId="0" applyFont="1" applyAlignment="1">
      <alignment horizontal="left" vertical="center"/>
    </xf>
    <xf numFmtId="0" fontId="3" fillId="0" borderId="0" xfId="0" applyFont="1" applyAlignment="1">
      <alignment horizontal="left" vertical="center"/>
    </xf>
    <xf numFmtId="176" fontId="30" fillId="2" borderId="1" xfId="0" applyNumberFormat="1" applyFont="1" applyFill="1" applyBorder="1" applyAlignment="1">
      <alignment vertical="center"/>
    </xf>
    <xf numFmtId="176" fontId="3" fillId="2" borderId="1" xfId="0" applyNumberFormat="1" applyFont="1" applyFill="1" applyBorder="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38" fontId="3" fillId="0" borderId="0" xfId="1" applyFont="1" applyAlignment="1">
      <alignment vertical="center"/>
    </xf>
    <xf numFmtId="38" fontId="30" fillId="0" borderId="2" xfId="0" applyNumberFormat="1" applyFont="1" applyBorder="1" applyAlignment="1">
      <alignment vertical="center"/>
    </xf>
    <xf numFmtId="0" fontId="3" fillId="0" borderId="32" xfId="0" applyFont="1" applyBorder="1" applyAlignment="1">
      <alignment vertical="center"/>
    </xf>
    <xf numFmtId="0" fontId="12" fillId="0" borderId="0" xfId="0" applyFont="1" applyAlignment="1">
      <alignment horizontal="right" vertical="center"/>
    </xf>
    <xf numFmtId="0" fontId="33" fillId="0" borderId="0" xfId="0" applyFont="1" applyAlignment="1">
      <alignment vertical="center"/>
    </xf>
    <xf numFmtId="0" fontId="32" fillId="0" borderId="0" xfId="0" applyFont="1" applyAlignment="1">
      <alignment vertical="center"/>
    </xf>
    <xf numFmtId="38" fontId="12" fillId="0" borderId="0" xfId="1" applyFont="1" applyAlignment="1">
      <alignment vertical="center"/>
    </xf>
    <xf numFmtId="0" fontId="30" fillId="0" borderId="0" xfId="0" applyFont="1" applyBorder="1" applyAlignment="1">
      <alignment horizontal="center" vertical="center"/>
    </xf>
    <xf numFmtId="0" fontId="31" fillId="0" borderId="0" xfId="0" applyFont="1" applyAlignment="1">
      <alignment horizontal="center" vertical="center"/>
    </xf>
    <xf numFmtId="38" fontId="12" fillId="0" borderId="1" xfId="1" applyFont="1" applyBorder="1" applyAlignment="1">
      <alignment vertical="center"/>
    </xf>
    <xf numFmtId="38" fontId="12" fillId="0" borderId="0" xfId="1" applyFont="1" applyBorder="1" applyAlignment="1">
      <alignment vertical="center"/>
    </xf>
    <xf numFmtId="0" fontId="32" fillId="0" borderId="0" xfId="0" applyFont="1" applyBorder="1" applyAlignment="1">
      <alignment vertical="center"/>
    </xf>
    <xf numFmtId="0" fontId="31" fillId="0" borderId="0" xfId="0" applyFont="1" applyBorder="1" applyAlignment="1">
      <alignment vertical="center"/>
    </xf>
    <xf numFmtId="0" fontId="12" fillId="0" borderId="0" xfId="0" applyFont="1" applyAlignment="1">
      <alignment horizontal="distributed" vertical="center"/>
    </xf>
    <xf numFmtId="38" fontId="12" fillId="2" borderId="0" xfId="1" applyFont="1" applyFill="1" applyBorder="1" applyAlignment="1">
      <alignment vertical="center"/>
    </xf>
    <xf numFmtId="0" fontId="12" fillId="2" borderId="0" xfId="0" applyFont="1" applyFill="1" applyBorder="1" applyAlignment="1">
      <alignment vertical="center"/>
    </xf>
    <xf numFmtId="0" fontId="12" fillId="0" borderId="0" xfId="0" applyFont="1" applyBorder="1" applyAlignment="1">
      <alignment vertical="center"/>
    </xf>
    <xf numFmtId="0" fontId="31" fillId="0" borderId="0" xfId="0" applyFont="1" applyAlignment="1">
      <alignment horizontal="distributed" vertical="center"/>
    </xf>
    <xf numFmtId="0" fontId="34" fillId="0" borderId="0" xfId="0" applyFont="1" applyAlignment="1">
      <alignment horizontal="distributed" vertical="center"/>
    </xf>
    <xf numFmtId="0" fontId="16" fillId="0" borderId="0" xfId="0" applyFont="1" applyAlignment="1">
      <alignment horizontal="distributed" vertical="center"/>
    </xf>
    <xf numFmtId="176" fontId="30" fillId="0" borderId="1" xfId="0" applyNumberFormat="1" applyFont="1" applyBorder="1" applyAlignment="1">
      <alignment vertical="center"/>
    </xf>
    <xf numFmtId="176" fontId="12" fillId="0" borderId="1" xfId="0" applyNumberFormat="1" applyFont="1" applyBorder="1" applyAlignment="1">
      <alignment vertical="center"/>
    </xf>
    <xf numFmtId="0" fontId="12" fillId="0" borderId="2" xfId="0" applyFont="1" applyBorder="1" applyAlignment="1">
      <alignment vertical="center"/>
    </xf>
    <xf numFmtId="0" fontId="31" fillId="0" borderId="36" xfId="0" applyFont="1" applyBorder="1" applyAlignment="1">
      <alignment vertical="center"/>
    </xf>
    <xf numFmtId="0" fontId="31" fillId="0" borderId="13" xfId="0" applyFont="1" applyBorder="1" applyAlignment="1">
      <alignment vertical="center"/>
    </xf>
    <xf numFmtId="38" fontId="30" fillId="0" borderId="35" xfId="0" applyNumberFormat="1" applyFont="1" applyBorder="1" applyAlignment="1">
      <alignment vertical="center"/>
    </xf>
    <xf numFmtId="0" fontId="12" fillId="0" borderId="35" xfId="0" applyFont="1" applyBorder="1" applyAlignment="1">
      <alignment vertical="center"/>
    </xf>
    <xf numFmtId="38" fontId="3" fillId="0" borderId="29" xfId="1" applyFont="1" applyBorder="1" applyAlignment="1">
      <alignment vertical="center"/>
    </xf>
    <xf numFmtId="38" fontId="30" fillId="9" borderId="1" xfId="1" applyFont="1" applyFill="1" applyBorder="1" applyAlignment="1">
      <alignment vertical="center"/>
    </xf>
    <xf numFmtId="0" fontId="31" fillId="0" borderId="1" xfId="0" applyFont="1" applyBorder="1" applyAlignment="1">
      <alignment vertical="center"/>
    </xf>
    <xf numFmtId="0" fontId="30" fillId="0" borderId="0" xfId="0" applyFont="1" applyAlignment="1">
      <alignment horizontal="distributed" vertical="distributed"/>
    </xf>
    <xf numFmtId="0" fontId="3" fillId="0" borderId="0" xfId="0" applyFont="1" applyAlignment="1">
      <alignment horizontal="distributed" vertical="distributed"/>
    </xf>
    <xf numFmtId="38" fontId="31" fillId="9" borderId="1" xfId="1" applyFont="1" applyFill="1" applyBorder="1" applyAlignment="1">
      <alignment vertical="center"/>
    </xf>
    <xf numFmtId="0" fontId="30" fillId="2" borderId="0" xfId="0" applyFont="1" applyFill="1" applyBorder="1" applyAlignment="1">
      <alignment horizontal="distributed" vertical="center"/>
    </xf>
    <xf numFmtId="0" fontId="3" fillId="2" borderId="0" xfId="0" applyFont="1" applyFill="1" applyAlignment="1">
      <alignment horizontal="distributed" vertical="center"/>
    </xf>
    <xf numFmtId="38" fontId="30" fillId="2" borderId="1" xfId="0" applyNumberFormat="1" applyFont="1" applyFill="1" applyBorder="1" applyAlignment="1">
      <alignment vertical="center"/>
    </xf>
    <xf numFmtId="0" fontId="3" fillId="2" borderId="1" xfId="0" applyFont="1" applyFill="1" applyBorder="1" applyAlignment="1">
      <alignment vertical="center"/>
    </xf>
    <xf numFmtId="0" fontId="30" fillId="0" borderId="0" xfId="0" applyFont="1" applyAlignment="1">
      <alignment horizontal="center" vertical="center"/>
    </xf>
    <xf numFmtId="0" fontId="30" fillId="0" borderId="0" xfId="0" applyFont="1" applyBorder="1">
      <alignment vertical="center"/>
    </xf>
    <xf numFmtId="38" fontId="3" fillId="0" borderId="1" xfId="1" applyFont="1" applyBorder="1" applyAlignment="1">
      <alignment vertical="center"/>
    </xf>
    <xf numFmtId="38" fontId="30" fillId="9" borderId="30" xfId="1" applyFont="1" applyFill="1" applyBorder="1" applyAlignment="1">
      <alignment vertical="center"/>
    </xf>
    <xf numFmtId="38" fontId="31" fillId="9" borderId="30" xfId="1" applyFont="1" applyFill="1" applyBorder="1" applyAlignment="1">
      <alignment vertical="center"/>
    </xf>
    <xf numFmtId="38" fontId="17" fillId="10" borderId="15" xfId="5" applyFont="1" applyFill="1" applyBorder="1" applyAlignment="1">
      <alignment horizontal="center" vertical="center" shrinkToFit="1"/>
    </xf>
    <xf numFmtId="38" fontId="17" fillId="10" borderId="16" xfId="5" applyFont="1" applyFill="1" applyBorder="1" applyAlignment="1">
      <alignment horizontal="center" vertical="center" shrinkToFit="1"/>
    </xf>
    <xf numFmtId="38" fontId="17" fillId="8" borderId="29" xfId="5" applyFont="1" applyFill="1" applyBorder="1" applyAlignment="1">
      <alignment horizontal="center" vertical="center" shrinkToFit="1"/>
    </xf>
    <xf numFmtId="38" fontId="17" fillId="3" borderId="15" xfId="5" applyFont="1" applyFill="1" applyBorder="1" applyAlignment="1">
      <alignment horizontal="center" vertical="center" shrinkToFit="1"/>
    </xf>
    <xf numFmtId="38" fontId="17" fillId="3" borderId="16" xfId="5" applyFont="1" applyFill="1" applyBorder="1" applyAlignment="1">
      <alignment horizontal="center" vertical="center" shrinkToFit="1"/>
    </xf>
    <xf numFmtId="38" fontId="17" fillId="10" borderId="13" xfId="5" applyFont="1" applyFill="1" applyBorder="1" applyAlignment="1">
      <alignment horizontal="center" vertical="center" shrinkToFit="1"/>
    </xf>
    <xf numFmtId="38" fontId="17" fillId="5" borderId="6" xfId="5" applyFont="1" applyFill="1" applyBorder="1" applyAlignment="1">
      <alignment horizontal="center" vertical="center" shrinkToFit="1"/>
    </xf>
    <xf numFmtId="38" fontId="17" fillId="5" borderId="1" xfId="5" applyFont="1" applyFill="1" applyBorder="1" applyAlignment="1">
      <alignment horizontal="center" vertical="center" shrinkToFit="1"/>
    </xf>
    <xf numFmtId="38" fontId="17" fillId="5" borderId="5" xfId="5" applyFont="1" applyFill="1" applyBorder="1" applyAlignment="1">
      <alignment horizontal="center" vertical="center" shrinkToFit="1"/>
    </xf>
    <xf numFmtId="38" fontId="17" fillId="6" borderId="14" xfId="5" applyFont="1" applyFill="1" applyBorder="1" applyAlignment="1">
      <alignment horizontal="center" vertical="center" shrinkToFit="1"/>
    </xf>
    <xf numFmtId="38" fontId="17" fillId="6" borderId="2" xfId="5" applyFont="1" applyFill="1" applyBorder="1" applyAlignment="1">
      <alignment horizontal="center" vertical="center" shrinkToFit="1"/>
    </xf>
    <xf numFmtId="38" fontId="17" fillId="6" borderId="3" xfId="5" applyFont="1" applyFill="1" applyBorder="1" applyAlignment="1">
      <alignment horizontal="center" vertical="center" shrinkToFit="1"/>
    </xf>
    <xf numFmtId="38" fontId="17" fillId="6" borderId="15" xfId="5" applyFont="1" applyFill="1" applyBorder="1" applyAlignment="1">
      <alignment horizontal="center" vertical="center" shrinkToFit="1"/>
    </xf>
    <xf numFmtId="38" fontId="17" fillId="6" borderId="13" xfId="5" applyFont="1" applyFill="1" applyBorder="1" applyAlignment="1">
      <alignment horizontal="center" vertical="center" shrinkToFit="1"/>
    </xf>
    <xf numFmtId="38" fontId="17" fillId="6" borderId="16" xfId="5" applyFont="1" applyFill="1" applyBorder="1" applyAlignment="1">
      <alignment horizontal="center" vertical="center" shrinkToFit="1"/>
    </xf>
    <xf numFmtId="38" fontId="17" fillId="7" borderId="15" xfId="5" applyFont="1" applyFill="1" applyBorder="1" applyAlignment="1">
      <alignment horizontal="center" vertical="center" shrinkToFit="1"/>
    </xf>
    <xf numFmtId="38" fontId="17" fillId="7" borderId="13" xfId="5" applyFont="1" applyFill="1" applyBorder="1" applyAlignment="1">
      <alignment horizontal="center" vertical="center" shrinkToFit="1"/>
    </xf>
    <xf numFmtId="38" fontId="17" fillId="7" borderId="16" xfId="5" applyFont="1" applyFill="1" applyBorder="1" applyAlignment="1">
      <alignment horizontal="center" vertical="center" shrinkToFit="1"/>
    </xf>
    <xf numFmtId="0" fontId="17" fillId="0" borderId="13" xfId="7" applyBorder="1" applyAlignment="1">
      <alignment horizontal="center" vertical="center" shrinkToFit="1"/>
    </xf>
    <xf numFmtId="0" fontId="17" fillId="0" borderId="16" xfId="7" applyBorder="1" applyAlignment="1">
      <alignment horizontal="center" vertical="center" shrinkToFit="1"/>
    </xf>
    <xf numFmtId="38" fontId="17" fillId="7" borderId="6" xfId="5" applyFont="1" applyFill="1" applyBorder="1" applyAlignment="1">
      <alignment horizontal="center" vertical="center" shrinkToFit="1"/>
    </xf>
    <xf numFmtId="38" fontId="17" fillId="7" borderId="1" xfId="5" applyFont="1" applyFill="1" applyBorder="1" applyAlignment="1">
      <alignment horizontal="center" vertical="center" shrinkToFit="1"/>
    </xf>
    <xf numFmtId="38" fontId="17" fillId="7" borderId="5" xfId="5" applyFont="1" applyFill="1" applyBorder="1" applyAlignment="1">
      <alignment horizontal="center" vertical="center" shrinkToFit="1"/>
    </xf>
    <xf numFmtId="0" fontId="40" fillId="0" borderId="1" xfId="8" applyFont="1" applyBorder="1" applyAlignment="1">
      <alignment horizontal="center" vertical="center" shrinkToFit="1"/>
    </xf>
    <xf numFmtId="0" fontId="40" fillId="0" borderId="14" xfId="8" applyFont="1" applyBorder="1" applyAlignment="1">
      <alignment horizontal="center" vertical="center" shrinkToFit="1"/>
    </xf>
    <xf numFmtId="0" fontId="40" fillId="0" borderId="6" xfId="8" applyFont="1" applyBorder="1" applyAlignment="1">
      <alignment horizontal="center" vertical="center" shrinkToFit="1"/>
    </xf>
    <xf numFmtId="0" fontId="40" fillId="0" borderId="48" xfId="8" applyFont="1" applyBorder="1" applyAlignment="1">
      <alignment horizontal="center" vertical="center" shrinkToFit="1"/>
    </xf>
    <xf numFmtId="0" fontId="40" fillId="0" borderId="13" xfId="8" applyFont="1" applyBorder="1" applyAlignment="1">
      <alignment horizontal="center" vertical="center" shrinkToFit="1"/>
    </xf>
    <xf numFmtId="0" fontId="40" fillId="0" borderId="49" xfId="8" applyFont="1" applyBorder="1" applyAlignment="1">
      <alignment horizontal="center" vertical="center" shrinkToFit="1"/>
    </xf>
    <xf numFmtId="0" fontId="40" fillId="0" borderId="2" xfId="8" applyFont="1" applyBorder="1" applyAlignment="1">
      <alignment horizontal="center" vertical="center" shrinkToFit="1"/>
    </xf>
    <xf numFmtId="0" fontId="40" fillId="0" borderId="50" xfId="8" applyFont="1" applyBorder="1" applyAlignment="1">
      <alignment horizontal="center" vertical="center" shrinkToFit="1"/>
    </xf>
    <xf numFmtId="0" fontId="40" fillId="0" borderId="3" xfId="8" applyFont="1" applyBorder="1" applyAlignment="1">
      <alignment horizontal="center" vertical="center" shrinkToFit="1"/>
    </xf>
    <xf numFmtId="0" fontId="40" fillId="0" borderId="5" xfId="8" applyFont="1" applyBorder="1" applyAlignment="1">
      <alignment horizontal="center" vertical="center" shrinkToFit="1"/>
    </xf>
    <xf numFmtId="0" fontId="40" fillId="0" borderId="29" xfId="8" applyFont="1" applyBorder="1" applyAlignment="1">
      <alignment horizontal="center" vertical="center" shrinkToFit="1"/>
    </xf>
    <xf numFmtId="0" fontId="22" fillId="0" borderId="0" xfId="0" applyFont="1" applyAlignment="1">
      <alignment horizontal="distributed" vertical="center"/>
    </xf>
    <xf numFmtId="0" fontId="23" fillId="0" borderId="0" xfId="0" applyFont="1" applyAlignment="1">
      <alignment horizontal="distributed" vertical="center"/>
    </xf>
    <xf numFmtId="0" fontId="22" fillId="0" borderId="0" xfId="0" applyFont="1" applyAlignment="1">
      <alignment vertical="center"/>
    </xf>
    <xf numFmtId="0" fontId="23" fillId="0" borderId="0" xfId="0" applyFont="1" applyAlignment="1">
      <alignment vertical="center"/>
    </xf>
    <xf numFmtId="38" fontId="22" fillId="0" borderId="13" xfId="1" applyFont="1" applyBorder="1" applyAlignment="1">
      <alignment vertical="center"/>
    </xf>
    <xf numFmtId="0" fontId="23" fillId="0" borderId="13" xfId="0" applyFont="1" applyBorder="1" applyAlignment="1">
      <alignment vertical="center"/>
    </xf>
    <xf numFmtId="38" fontId="22" fillId="0" borderId="35" xfId="0" applyNumberFormat="1" applyFont="1" applyBorder="1" applyAlignment="1">
      <alignment vertical="center"/>
    </xf>
    <xf numFmtId="0" fontId="25" fillId="0" borderId="35" xfId="0" applyFont="1" applyBorder="1" applyAlignment="1">
      <alignment vertical="center"/>
    </xf>
    <xf numFmtId="0" fontId="25" fillId="0" borderId="0" xfId="0" applyFont="1" applyAlignment="1">
      <alignment horizontal="distributed" vertical="center"/>
    </xf>
    <xf numFmtId="38" fontId="22" fillId="0" borderId="2" xfId="0" applyNumberFormat="1" applyFont="1" applyBorder="1" applyAlignment="1">
      <alignment vertical="center"/>
    </xf>
    <xf numFmtId="0" fontId="25" fillId="0" borderId="2" xfId="0" applyFont="1" applyBorder="1" applyAlignment="1">
      <alignment vertical="center"/>
    </xf>
    <xf numFmtId="38" fontId="22" fillId="0" borderId="1" xfId="1" applyFont="1" applyBorder="1" applyAlignment="1">
      <alignment vertical="center"/>
    </xf>
    <xf numFmtId="38" fontId="25" fillId="0" borderId="1" xfId="1" applyFont="1" applyBorder="1" applyAlignment="1">
      <alignment vertical="center"/>
    </xf>
    <xf numFmtId="0" fontId="0" fillId="0" borderId="0" xfId="0" applyAlignment="1">
      <alignment horizontal="distributed" vertical="center"/>
    </xf>
    <xf numFmtId="38" fontId="22" fillId="9" borderId="0" xfId="1" applyFont="1" applyFill="1" applyAlignment="1">
      <alignment vertical="center"/>
    </xf>
    <xf numFmtId="38" fontId="23" fillId="9" borderId="0" xfId="1" applyFont="1" applyFill="1" applyAlignment="1">
      <alignment vertical="center"/>
    </xf>
    <xf numFmtId="38" fontId="23" fillId="0" borderId="1" xfId="1" applyFont="1" applyBorder="1" applyAlignment="1">
      <alignment vertical="center"/>
    </xf>
    <xf numFmtId="38" fontId="22" fillId="0" borderId="1" xfId="0" applyNumberFormat="1" applyFont="1" applyBorder="1" applyAlignment="1">
      <alignment vertical="center"/>
    </xf>
    <xf numFmtId="0" fontId="23" fillId="0" borderId="1" xfId="0" applyFont="1" applyBorder="1" applyAlignment="1">
      <alignment vertical="center"/>
    </xf>
    <xf numFmtId="0" fontId="25" fillId="0" borderId="1" xfId="0" applyFont="1" applyBorder="1" applyAlignment="1">
      <alignment vertical="center"/>
    </xf>
    <xf numFmtId="0" fontId="22" fillId="0" borderId="0" xfId="0" applyFont="1" applyAlignment="1">
      <alignment horizontal="distributed" vertical="distributed"/>
    </xf>
    <xf numFmtId="0" fontId="0" fillId="0" borderId="0" xfId="0" applyAlignment="1">
      <alignment horizontal="distributed" vertical="distributed"/>
    </xf>
    <xf numFmtId="38" fontId="22" fillId="9" borderId="1" xfId="1" applyFont="1" applyFill="1" applyBorder="1" applyAlignment="1">
      <alignment vertical="center"/>
    </xf>
    <xf numFmtId="38" fontId="23" fillId="9" borderId="1" xfId="1" applyFont="1" applyFill="1" applyBorder="1" applyAlignment="1">
      <alignment vertical="center"/>
    </xf>
    <xf numFmtId="38" fontId="22" fillId="0" borderId="0" xfId="0" applyNumberFormat="1" applyFont="1" applyAlignment="1">
      <alignment vertical="center"/>
    </xf>
    <xf numFmtId="38" fontId="22" fillId="0" borderId="0" xfId="0" applyNumberFormat="1"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38" fontId="22" fillId="9" borderId="0" xfId="1" applyFont="1" applyFill="1" applyBorder="1" applyAlignment="1">
      <alignment vertical="center"/>
    </xf>
    <xf numFmtId="38" fontId="23" fillId="9" borderId="0" xfId="1" applyFont="1" applyFill="1" applyBorder="1" applyAlignment="1">
      <alignment vertical="center"/>
    </xf>
    <xf numFmtId="0" fontId="28" fillId="0" borderId="0" xfId="0" applyFont="1" applyAlignment="1">
      <alignment horizontal="distributed" vertical="center"/>
    </xf>
    <xf numFmtId="0" fontId="29" fillId="0" borderId="0" xfId="0" applyFont="1" applyAlignment="1">
      <alignment horizontal="distributed" vertical="center"/>
    </xf>
    <xf numFmtId="176" fontId="22" fillId="0" borderId="1" xfId="0" applyNumberFormat="1" applyFont="1" applyBorder="1" applyAlignment="1">
      <alignment vertical="center"/>
    </xf>
    <xf numFmtId="176" fontId="25" fillId="0" borderId="1" xfId="0" applyNumberFormat="1" applyFont="1" applyBorder="1" applyAlignment="1">
      <alignment vertical="center"/>
    </xf>
    <xf numFmtId="0" fontId="22" fillId="0" borderId="2" xfId="0" applyFont="1" applyBorder="1" applyAlignment="1">
      <alignment vertical="center"/>
    </xf>
    <xf numFmtId="0" fontId="23" fillId="0" borderId="2" xfId="0" applyFont="1" applyBorder="1" applyAlignment="1">
      <alignment vertical="center"/>
    </xf>
    <xf numFmtId="38" fontId="22" fillId="0" borderId="0" xfId="1" applyFont="1" applyBorder="1" applyAlignment="1">
      <alignment vertical="center"/>
    </xf>
    <xf numFmtId="0" fontId="25" fillId="0" borderId="0" xfId="0" applyFont="1" applyAlignment="1">
      <alignment vertical="center"/>
    </xf>
    <xf numFmtId="0" fontId="27" fillId="0" borderId="0" xfId="0" applyFont="1" applyAlignment="1">
      <alignment vertical="center"/>
    </xf>
    <xf numFmtId="0" fontId="26" fillId="0" borderId="0" xfId="0" applyFont="1" applyBorder="1" applyAlignment="1">
      <alignment vertical="center"/>
    </xf>
    <xf numFmtId="0" fontId="26" fillId="0" borderId="0" xfId="0" applyFont="1" applyAlignment="1">
      <alignment vertical="center"/>
    </xf>
    <xf numFmtId="38" fontId="22" fillId="2" borderId="0" xfId="1" applyFont="1" applyFill="1" applyBorder="1" applyAlignment="1">
      <alignment vertical="center"/>
    </xf>
    <xf numFmtId="0" fontId="25" fillId="2" borderId="0" xfId="0" applyFont="1" applyFill="1" applyBorder="1" applyAlignment="1">
      <alignment vertical="center"/>
    </xf>
    <xf numFmtId="0" fontId="22" fillId="0" borderId="0" xfId="0" applyFont="1" applyBorder="1" applyAlignment="1">
      <alignment horizontal="distributed" vertical="center"/>
    </xf>
    <xf numFmtId="38" fontId="22" fillId="0" borderId="2" xfId="1" applyFont="1" applyBorder="1" applyAlignment="1">
      <alignment vertical="center"/>
    </xf>
    <xf numFmtId="38" fontId="25" fillId="0" borderId="0" xfId="1" applyFont="1" applyAlignment="1">
      <alignment vertical="center"/>
    </xf>
    <xf numFmtId="0" fontId="22" fillId="0" borderId="0" xfId="0" applyFont="1" applyBorder="1" applyAlignment="1">
      <alignment horizontal="center" vertical="center"/>
    </xf>
    <xf numFmtId="0" fontId="23" fillId="0" borderId="0" xfId="0" applyFont="1" applyAlignment="1">
      <alignment horizontal="center" vertical="center"/>
    </xf>
    <xf numFmtId="38" fontId="22" fillId="2" borderId="1" xfId="1" applyFont="1" applyFill="1" applyBorder="1" applyAlignment="1">
      <alignment vertical="center"/>
    </xf>
    <xf numFmtId="38" fontId="25" fillId="2" borderId="1" xfId="1" applyFont="1" applyFill="1" applyBorder="1" applyAlignment="1">
      <alignment vertical="center"/>
    </xf>
    <xf numFmtId="38" fontId="25" fillId="0" borderId="0" xfId="1" applyFont="1" applyBorder="1" applyAlignment="1">
      <alignment vertical="center"/>
    </xf>
    <xf numFmtId="0" fontId="0" fillId="0" borderId="0" xfId="0" applyAlignment="1">
      <alignment vertical="center"/>
    </xf>
    <xf numFmtId="0" fontId="0" fillId="0" borderId="0" xfId="0" applyBorder="1" applyAlignment="1">
      <alignment vertical="center"/>
    </xf>
    <xf numFmtId="49" fontId="22" fillId="0" borderId="0" xfId="0" applyNumberFormat="1" applyFont="1" applyAlignment="1">
      <alignment vertical="center"/>
    </xf>
    <xf numFmtId="0" fontId="22" fillId="0" borderId="0" xfId="0" applyFont="1" applyAlignment="1">
      <alignment horizontal="right" vertical="center"/>
    </xf>
    <xf numFmtId="0" fontId="25" fillId="0" borderId="0" xfId="0" applyFont="1" applyAlignment="1">
      <alignment horizontal="right" vertical="center"/>
    </xf>
    <xf numFmtId="0" fontId="0" fillId="0" borderId="2" xfId="0" applyBorder="1" applyAlignment="1">
      <alignment vertical="center"/>
    </xf>
    <xf numFmtId="38" fontId="22" fillId="0" borderId="32" xfId="0" applyNumberFormat="1" applyFont="1" applyBorder="1" applyAlignment="1">
      <alignment vertical="center"/>
    </xf>
    <xf numFmtId="0" fontId="0" fillId="0" borderId="32" xfId="0" applyBorder="1" applyAlignment="1">
      <alignment vertical="center"/>
    </xf>
    <xf numFmtId="0" fontId="0" fillId="0" borderId="1" xfId="0" applyBorder="1" applyAlignment="1">
      <alignment vertical="center"/>
    </xf>
    <xf numFmtId="38" fontId="22" fillId="0" borderId="0" xfId="1" applyFont="1" applyAlignment="1">
      <alignment vertical="center"/>
    </xf>
    <xf numFmtId="0" fontId="26" fillId="0" borderId="0" xfId="0" applyFont="1" applyAlignment="1">
      <alignment horizontal="center" vertical="center"/>
    </xf>
    <xf numFmtId="0" fontId="0" fillId="0" borderId="0" xfId="0" applyAlignment="1">
      <alignment horizontal="right" vertical="center"/>
    </xf>
    <xf numFmtId="0" fontId="23" fillId="0" borderId="0" xfId="0" applyFont="1" applyAlignment="1">
      <alignment horizontal="right" vertical="center"/>
    </xf>
    <xf numFmtId="38" fontId="22" fillId="2" borderId="1" xfId="0" applyNumberFormat="1" applyFont="1" applyFill="1" applyBorder="1" applyAlignment="1">
      <alignment vertical="center"/>
    </xf>
    <xf numFmtId="0" fontId="0" fillId="2" borderId="1" xfId="0" applyFill="1" applyBorder="1" applyAlignment="1">
      <alignment vertical="center"/>
    </xf>
    <xf numFmtId="49" fontId="22" fillId="0" borderId="0" xfId="0" applyNumberFormat="1" applyFont="1" applyAlignment="1">
      <alignment horizontal="distributed" vertical="center"/>
    </xf>
    <xf numFmtId="38" fontId="22" fillId="2" borderId="0" xfId="1" applyFont="1" applyFill="1" applyAlignment="1">
      <alignment vertical="center"/>
    </xf>
    <xf numFmtId="0" fontId="0" fillId="2" borderId="0" xfId="0" applyFill="1" applyAlignment="1">
      <alignment vertical="center"/>
    </xf>
    <xf numFmtId="176" fontId="22" fillId="2" borderId="1" xfId="0" applyNumberFormat="1" applyFont="1" applyFill="1" applyBorder="1" applyAlignment="1">
      <alignment vertical="center"/>
    </xf>
    <xf numFmtId="176" fontId="0" fillId="2" borderId="1" xfId="0" applyNumberFormat="1" applyFill="1" applyBorder="1" applyAlignment="1">
      <alignment vertical="center"/>
    </xf>
    <xf numFmtId="0" fontId="22" fillId="0" borderId="0" xfId="0" applyFont="1" applyAlignment="1">
      <alignment horizontal="left" vertical="center"/>
    </xf>
    <xf numFmtId="0" fontId="0" fillId="0" borderId="0" xfId="0" applyAlignment="1">
      <alignment horizontal="left" vertical="center"/>
    </xf>
    <xf numFmtId="0" fontId="22" fillId="0" borderId="0" xfId="0" applyFont="1" applyBorder="1" applyAlignment="1">
      <alignment horizontal="distributed" vertical="center" shrinkToFit="1"/>
    </xf>
    <xf numFmtId="38" fontId="27" fillId="2" borderId="0" xfId="1" applyFont="1" applyFill="1" applyAlignment="1">
      <alignment vertical="center"/>
    </xf>
    <xf numFmtId="0" fontId="22" fillId="0" borderId="36" xfId="0" applyFont="1" applyBorder="1" applyAlignment="1">
      <alignment vertical="center"/>
    </xf>
    <xf numFmtId="0" fontId="0" fillId="0" borderId="36" xfId="0" applyBorder="1" applyAlignment="1">
      <alignment vertical="center"/>
    </xf>
    <xf numFmtId="176" fontId="22" fillId="2" borderId="1" xfId="1" applyNumberFormat="1" applyFont="1" applyFill="1" applyBorder="1" applyAlignment="1">
      <alignment vertical="center"/>
    </xf>
    <xf numFmtId="0" fontId="22" fillId="2" borderId="1" xfId="0" applyFont="1" applyFill="1" applyBorder="1" applyAlignment="1">
      <alignment vertical="center"/>
    </xf>
    <xf numFmtId="0" fontId="22" fillId="0" borderId="1" xfId="0" applyFont="1" applyBorder="1" applyAlignment="1">
      <alignment vertical="center"/>
    </xf>
    <xf numFmtId="38" fontId="22" fillId="2" borderId="2" xfId="1" applyFont="1" applyFill="1" applyBorder="1" applyAlignment="1">
      <alignment vertical="center"/>
    </xf>
    <xf numFmtId="0" fontId="22" fillId="2" borderId="2" xfId="0" applyFont="1" applyFill="1" applyBorder="1" applyAlignment="1">
      <alignment vertical="center"/>
    </xf>
    <xf numFmtId="38" fontId="22" fillId="2" borderId="0" xfId="0" applyNumberFormat="1" applyFont="1" applyFill="1" applyBorder="1" applyAlignment="1">
      <alignment vertical="center"/>
    </xf>
    <xf numFmtId="0" fontId="22" fillId="2" borderId="0" xfId="0" applyFont="1" applyFill="1" applyAlignment="1">
      <alignment vertical="center"/>
    </xf>
    <xf numFmtId="0" fontId="22" fillId="0" borderId="29" xfId="0" applyFont="1" applyBorder="1" applyAlignment="1">
      <alignment horizontal="center" vertical="center"/>
    </xf>
    <xf numFmtId="49" fontId="22" fillId="0" borderId="29" xfId="0" applyNumberFormat="1" applyFont="1" applyBorder="1" applyAlignment="1">
      <alignment horizontal="center" vertical="center"/>
    </xf>
    <xf numFmtId="49" fontId="22" fillId="0" borderId="0" xfId="0" applyNumberFormat="1" applyFont="1" applyBorder="1" applyAlignment="1">
      <alignment horizontal="distributed" vertical="center"/>
    </xf>
    <xf numFmtId="38" fontId="22" fillId="0" borderId="29" xfId="1" applyFont="1" applyBorder="1" applyAlignment="1">
      <alignment horizontal="right" vertical="center"/>
    </xf>
    <xf numFmtId="0" fontId="22" fillId="0" borderId="29" xfId="0" applyFont="1" applyBorder="1" applyAlignment="1">
      <alignment horizontal="distributed" vertical="center"/>
    </xf>
    <xf numFmtId="10" fontId="22" fillId="0" borderId="29" xfId="2" applyNumberFormat="1" applyFont="1" applyBorder="1" applyAlignment="1">
      <alignment horizontal="center" vertical="center"/>
    </xf>
    <xf numFmtId="38" fontId="22" fillId="2" borderId="29" xfId="1" applyFont="1" applyFill="1" applyBorder="1" applyAlignment="1">
      <alignment horizontal="right" vertical="center"/>
    </xf>
    <xf numFmtId="38" fontId="22" fillId="0" borderId="29" xfId="1" applyFont="1" applyBorder="1" applyAlignment="1">
      <alignment vertical="center"/>
    </xf>
    <xf numFmtId="0" fontId="0" fillId="0" borderId="29" xfId="0" applyBorder="1" applyAlignment="1">
      <alignment vertical="center"/>
    </xf>
    <xf numFmtId="38" fontId="22" fillId="0" borderId="15" xfId="1" applyFont="1" applyBorder="1" applyAlignment="1">
      <alignment vertical="center"/>
    </xf>
    <xf numFmtId="0" fontId="0" fillId="0" borderId="13" xfId="0" applyBorder="1" applyAlignment="1">
      <alignment vertical="center"/>
    </xf>
    <xf numFmtId="0" fontId="22" fillId="0" borderId="29" xfId="0" applyFont="1" applyBorder="1" applyAlignment="1">
      <alignment horizontal="left" vertical="center"/>
    </xf>
    <xf numFmtId="0" fontId="23" fillId="0" borderId="29" xfId="0" applyFont="1" applyBorder="1" applyAlignment="1">
      <alignment horizontal="distributed" vertical="center"/>
    </xf>
    <xf numFmtId="38" fontId="23" fillId="0" borderId="29" xfId="1" applyFont="1" applyBorder="1" applyAlignment="1">
      <alignment vertical="center"/>
    </xf>
    <xf numFmtId="38" fontId="24" fillId="0" borderId="29" xfId="1" applyFont="1" applyBorder="1" applyAlignment="1">
      <alignment vertical="center"/>
    </xf>
    <xf numFmtId="38" fontId="22" fillId="2" borderId="29" xfId="1" applyFont="1" applyFill="1" applyBorder="1" applyAlignment="1">
      <alignment vertical="center"/>
    </xf>
    <xf numFmtId="0" fontId="0" fillId="2" borderId="29" xfId="0" applyFill="1" applyBorder="1" applyAlignment="1">
      <alignment vertical="center"/>
    </xf>
    <xf numFmtId="38" fontId="22" fillId="2" borderId="15" xfId="1" applyFont="1" applyFill="1" applyBorder="1" applyAlignment="1">
      <alignment vertical="center"/>
    </xf>
    <xf numFmtId="38" fontId="22" fillId="2" borderId="13" xfId="1" applyFont="1" applyFill="1" applyBorder="1" applyAlignment="1">
      <alignment vertical="center"/>
    </xf>
    <xf numFmtId="0" fontId="0" fillId="2" borderId="13" xfId="0" applyFill="1" applyBorder="1" applyAlignment="1">
      <alignment vertical="center"/>
    </xf>
    <xf numFmtId="0" fontId="22" fillId="0" borderId="30" xfId="0" applyFont="1" applyBorder="1" applyAlignment="1">
      <alignment horizontal="distributed" vertical="center"/>
    </xf>
    <xf numFmtId="0" fontId="23" fillId="0" borderId="30" xfId="0" applyFont="1" applyBorder="1" applyAlignment="1">
      <alignment horizontal="distributed" vertical="center"/>
    </xf>
    <xf numFmtId="38" fontId="22" fillId="0" borderId="30" xfId="1" applyFont="1" applyBorder="1" applyAlignment="1">
      <alignment vertical="center"/>
    </xf>
    <xf numFmtId="38" fontId="23" fillId="0" borderId="30" xfId="1" applyFont="1" applyBorder="1" applyAlignment="1">
      <alignment vertical="center"/>
    </xf>
    <xf numFmtId="38" fontId="22" fillId="2" borderId="30" xfId="1" applyFont="1" applyFill="1" applyBorder="1" applyAlignment="1">
      <alignment vertical="center"/>
    </xf>
    <xf numFmtId="38" fontId="23" fillId="2" borderId="30" xfId="1" applyFont="1" applyFill="1" applyBorder="1" applyAlignment="1">
      <alignment vertical="center"/>
    </xf>
    <xf numFmtId="0" fontId="22" fillId="0" borderId="29" xfId="0" applyFont="1" applyBorder="1" applyAlignment="1">
      <alignment vertical="center"/>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xf>
    <xf numFmtId="0" fontId="0" fillId="0" borderId="29" xfId="0"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38" fontId="17" fillId="5" borderId="15" xfId="5" applyFont="1" applyFill="1" applyBorder="1" applyAlignment="1">
      <alignment horizontal="center" vertical="center" shrinkToFit="1"/>
    </xf>
    <xf numFmtId="38" fontId="17" fillId="5" borderId="13" xfId="5" applyFont="1" applyFill="1" applyBorder="1" applyAlignment="1">
      <alignment horizontal="center" vertical="center" shrinkToFit="1"/>
    </xf>
    <xf numFmtId="38" fontId="17" fillId="5" borderId="16" xfId="5" applyFont="1" applyFill="1" applyBorder="1" applyAlignment="1">
      <alignment horizontal="center" vertical="center" shrinkToFit="1"/>
    </xf>
    <xf numFmtId="176" fontId="8" fillId="0" borderId="1" xfId="0" applyNumberFormat="1" applyFont="1" applyBorder="1" applyAlignment="1">
      <alignment vertical="center" shrinkToFit="1"/>
    </xf>
    <xf numFmtId="49" fontId="6" fillId="0" borderId="0" xfId="0" applyNumberFormat="1" applyFont="1" applyAlignment="1">
      <alignment horizontal="distributed" vertical="center"/>
    </xf>
    <xf numFmtId="38" fontId="8" fillId="0" borderId="35" xfId="4" applyFont="1" applyBorder="1" applyAlignment="1">
      <alignment vertical="center" shrinkToFit="1"/>
    </xf>
    <xf numFmtId="49" fontId="6" fillId="0" borderId="0" xfId="0" applyNumberFormat="1" applyFont="1" applyAlignment="1">
      <alignment horizontal="center" vertical="center"/>
    </xf>
    <xf numFmtId="49" fontId="6" fillId="0" borderId="0" xfId="0" applyNumberFormat="1" applyFont="1" applyAlignment="1">
      <alignment vertical="center" shrinkToFit="1"/>
    </xf>
    <xf numFmtId="176" fontId="8" fillId="0" borderId="1" xfId="0" applyNumberFormat="1" applyFont="1" applyBorder="1" applyAlignment="1">
      <alignment vertical="center"/>
    </xf>
    <xf numFmtId="176" fontId="8" fillId="0" borderId="0" xfId="0" applyNumberFormat="1" applyFont="1" applyBorder="1" applyAlignment="1">
      <alignment vertical="center"/>
    </xf>
    <xf numFmtId="176" fontId="8" fillId="0" borderId="32" xfId="0" applyNumberFormat="1" applyFont="1" applyBorder="1" applyAlignment="1">
      <alignment vertical="center"/>
    </xf>
    <xf numFmtId="176" fontId="8" fillId="0" borderId="0" xfId="0" applyNumberFormat="1" applyFont="1" applyBorder="1" applyAlignment="1">
      <alignment vertical="center" shrinkToFit="1"/>
    </xf>
    <xf numFmtId="49" fontId="6" fillId="0" borderId="0" xfId="0" applyNumberFormat="1" applyFont="1" applyAlignment="1">
      <alignment horizontal="left" vertical="center"/>
    </xf>
    <xf numFmtId="176" fontId="8" fillId="0" borderId="2" xfId="0" applyNumberFormat="1" applyFont="1" applyBorder="1" applyAlignment="1">
      <alignment vertical="center"/>
    </xf>
    <xf numFmtId="176" fontId="8" fillId="0" borderId="0" xfId="0" applyNumberFormat="1" applyFont="1" applyAlignment="1">
      <alignment vertical="center"/>
    </xf>
    <xf numFmtId="176" fontId="8" fillId="2" borderId="1" xfId="0" applyNumberFormat="1" applyFont="1" applyFill="1" applyBorder="1" applyAlignment="1">
      <alignment vertical="center"/>
    </xf>
    <xf numFmtId="49" fontId="12" fillId="0" borderId="0" xfId="0" applyNumberFormat="1" applyFont="1" applyAlignment="1">
      <alignment horizontal="center" vertical="center"/>
    </xf>
    <xf numFmtId="49" fontId="6" fillId="0" borderId="1" xfId="0" applyNumberFormat="1" applyFont="1" applyBorder="1" applyAlignment="1">
      <alignment vertical="center"/>
    </xf>
    <xf numFmtId="38" fontId="8" fillId="2" borderId="14" xfId="4" applyFont="1" applyFill="1" applyBorder="1" applyAlignment="1">
      <alignment horizontal="right" vertical="center"/>
    </xf>
    <xf numFmtId="38" fontId="8" fillId="2" borderId="2" xfId="4" applyFont="1" applyFill="1" applyBorder="1" applyAlignment="1">
      <alignment horizontal="right" vertical="center"/>
    </xf>
    <xf numFmtId="38" fontId="8" fillId="2" borderId="3" xfId="4" applyFont="1" applyFill="1" applyBorder="1" applyAlignment="1">
      <alignment horizontal="right" vertical="center"/>
    </xf>
    <xf numFmtId="38" fontId="8" fillId="2" borderId="27" xfId="4" applyFont="1" applyFill="1" applyBorder="1" applyAlignment="1">
      <alignment horizontal="right" vertical="center"/>
    </xf>
    <xf numFmtId="38" fontId="8" fillId="2" borderId="8" xfId="4" applyFont="1" applyFill="1" applyBorder="1" applyAlignment="1">
      <alignment horizontal="right" vertical="center"/>
    </xf>
    <xf numFmtId="38" fontId="8" fillId="2" borderId="26" xfId="4" applyFont="1" applyFill="1" applyBorder="1" applyAlignment="1">
      <alignment horizontal="right" vertical="center"/>
    </xf>
    <xf numFmtId="176" fontId="8" fillId="2" borderId="0" xfId="0" applyNumberFormat="1" applyFont="1" applyFill="1" applyBorder="1" applyAlignment="1">
      <alignment vertical="center"/>
    </xf>
    <xf numFmtId="49" fontId="11" fillId="0" borderId="0" xfId="0" applyNumberFormat="1" applyFont="1" applyAlignment="1">
      <alignment horizontal="distributed" vertical="center" shrinkToFit="1"/>
    </xf>
    <xf numFmtId="176" fontId="8" fillId="2" borderId="0" xfId="0" applyNumberFormat="1" applyFont="1" applyFill="1" applyAlignment="1">
      <alignment vertical="center"/>
    </xf>
    <xf numFmtId="49" fontId="10" fillId="0" borderId="0" xfId="0" applyNumberFormat="1" applyFont="1" applyAlignment="1">
      <alignment horizontal="distributed" vertical="center" shrinkToFit="1"/>
    </xf>
    <xf numFmtId="49" fontId="6" fillId="0" borderId="0" xfId="0" applyNumberFormat="1" applyFont="1" applyAlignment="1">
      <alignment horizontal="right" vertical="center"/>
    </xf>
    <xf numFmtId="177" fontId="8" fillId="0" borderId="14"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8" fillId="0" borderId="5" xfId="0" applyNumberFormat="1" applyFont="1" applyBorder="1" applyAlignment="1">
      <alignment horizontal="right" vertical="center"/>
    </xf>
    <xf numFmtId="38" fontId="8" fillId="0" borderId="14" xfId="4" applyFont="1" applyBorder="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5" xfId="0" applyFont="1" applyBorder="1">
      <alignment vertical="center"/>
    </xf>
    <xf numFmtId="49" fontId="11" fillId="0" borderId="0" xfId="0" applyNumberFormat="1" applyFont="1" applyAlignment="1">
      <alignment horizontal="distributed"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24" xfId="0" applyNumberFormat="1" applyFont="1" applyBorder="1" applyAlignment="1">
      <alignment horizontal="center" vertical="center"/>
    </xf>
    <xf numFmtId="38" fontId="8" fillId="0" borderId="2" xfId="4" applyFont="1" applyBorder="1" applyAlignment="1">
      <alignment horizontal="right" vertical="center"/>
    </xf>
    <xf numFmtId="38" fontId="8" fillId="0" borderId="3" xfId="4" applyFont="1" applyBorder="1" applyAlignment="1">
      <alignment horizontal="right" vertical="center"/>
    </xf>
    <xf numFmtId="38" fontId="8" fillId="0" borderId="6" xfId="4" applyFont="1" applyBorder="1" applyAlignment="1">
      <alignment horizontal="right" vertical="center"/>
    </xf>
    <xf numFmtId="38" fontId="8" fillId="0" borderId="1" xfId="4" applyFont="1" applyBorder="1" applyAlignment="1">
      <alignment horizontal="right" vertical="center"/>
    </xf>
    <xf numFmtId="38" fontId="8" fillId="0" borderId="5" xfId="4" applyFont="1" applyBorder="1" applyAlignment="1">
      <alignment horizontal="right" vertical="center"/>
    </xf>
    <xf numFmtId="49" fontId="8" fillId="0" borderId="6"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0"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177" fontId="8" fillId="0" borderId="14" xfId="0" applyNumberFormat="1" applyFont="1" applyBorder="1" applyAlignment="1">
      <alignment horizontal="center" vertical="center"/>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27"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26" xfId="0" applyNumberFormat="1" applyFont="1" applyBorder="1" applyAlignment="1">
      <alignment horizontal="center" vertical="center"/>
    </xf>
    <xf numFmtId="177" fontId="8" fillId="0" borderId="27"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26" xfId="0" applyNumberFormat="1" applyFont="1" applyBorder="1" applyAlignment="1">
      <alignment horizontal="right" vertical="center"/>
    </xf>
    <xf numFmtId="38" fontId="8" fillId="0" borderId="27" xfId="4" applyFont="1" applyBorder="1" applyAlignment="1">
      <alignment horizontal="right" vertical="center"/>
    </xf>
    <xf numFmtId="38" fontId="8" fillId="0" borderId="8" xfId="4" applyFont="1" applyBorder="1" applyAlignment="1">
      <alignment horizontal="right" vertical="center"/>
    </xf>
    <xf numFmtId="38" fontId="8" fillId="0" borderId="26" xfId="4" applyFont="1" applyBorder="1" applyAlignment="1">
      <alignment horizontal="right" vertical="center"/>
    </xf>
    <xf numFmtId="49" fontId="8" fillId="0" borderId="1" xfId="0" applyNumberFormat="1" applyFont="1" applyBorder="1" applyAlignment="1">
      <alignment horizontal="distributed" vertical="center"/>
    </xf>
    <xf numFmtId="177" fontId="6" fillId="0" borderId="6"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5" xfId="0" applyNumberFormat="1" applyFont="1" applyBorder="1" applyAlignment="1">
      <alignment horizontal="center" vertical="center"/>
    </xf>
    <xf numFmtId="49" fontId="8" fillId="0" borderId="2" xfId="0" applyNumberFormat="1" applyFont="1" applyBorder="1" applyAlignment="1">
      <alignment horizontal="distributed" vertical="center"/>
    </xf>
    <xf numFmtId="177" fontId="8" fillId="0" borderId="14" xfId="0" applyNumberFormat="1" applyFont="1" applyFill="1" applyBorder="1" applyAlignment="1">
      <alignment horizontal="right" vertical="center"/>
    </xf>
    <xf numFmtId="177"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right" vertical="center"/>
    </xf>
    <xf numFmtId="177" fontId="8" fillId="0" borderId="6" xfId="0" applyNumberFormat="1" applyFont="1" applyFill="1" applyBorder="1" applyAlignment="1">
      <alignment horizontal="right" vertical="center"/>
    </xf>
    <xf numFmtId="177" fontId="8" fillId="0" borderId="1" xfId="0" applyNumberFormat="1" applyFont="1" applyFill="1" applyBorder="1" applyAlignment="1">
      <alignment horizontal="right" vertical="center"/>
    </xf>
    <xf numFmtId="177" fontId="8" fillId="0" borderId="5" xfId="0" applyNumberFormat="1" applyFont="1" applyFill="1" applyBorder="1" applyAlignment="1">
      <alignment horizontal="right" vertical="center"/>
    </xf>
    <xf numFmtId="177" fontId="8" fillId="0" borderId="2" xfId="0" applyNumberFormat="1" applyFont="1" applyBorder="1" applyAlignment="1">
      <alignment vertical="center"/>
    </xf>
    <xf numFmtId="177" fontId="6" fillId="0" borderId="2" xfId="0" applyNumberFormat="1" applyFont="1" applyBorder="1" applyAlignment="1">
      <alignment vertical="center"/>
    </xf>
    <xf numFmtId="177" fontId="6" fillId="0" borderId="3" xfId="0" applyNumberFormat="1" applyFont="1" applyBorder="1" applyAlignment="1">
      <alignment vertical="center"/>
    </xf>
    <xf numFmtId="177" fontId="6" fillId="0" borderId="1" xfId="0" applyNumberFormat="1" applyFont="1" applyBorder="1" applyAlignment="1">
      <alignment vertical="center"/>
    </xf>
    <xf numFmtId="177" fontId="6" fillId="0" borderId="5" xfId="0" applyNumberFormat="1" applyFont="1" applyBorder="1" applyAlignment="1">
      <alignment vertical="center"/>
    </xf>
    <xf numFmtId="177" fontId="8" fillId="0" borderId="14" xfId="0" applyNumberFormat="1" applyFont="1" applyBorder="1" applyAlignment="1">
      <alignment vertical="center"/>
    </xf>
    <xf numFmtId="177" fontId="6" fillId="0" borderId="6" xfId="0" applyNumberFormat="1" applyFont="1" applyBorder="1" applyAlignment="1">
      <alignment vertical="center"/>
    </xf>
    <xf numFmtId="176" fontId="8" fillId="0" borderId="14"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7" fontId="8" fillId="0" borderId="11" xfId="0" applyNumberFormat="1" applyFont="1" applyBorder="1" applyAlignment="1">
      <alignment vertical="center"/>
    </xf>
    <xf numFmtId="177" fontId="6" fillId="0" borderId="0" xfId="0" applyNumberFormat="1" applyFont="1" applyBorder="1" applyAlignment="1">
      <alignment vertical="center"/>
    </xf>
    <xf numFmtId="177" fontId="6" fillId="0" borderId="12" xfId="0" applyNumberFormat="1" applyFont="1" applyBorder="1" applyAlignment="1">
      <alignment vertical="center"/>
    </xf>
    <xf numFmtId="177" fontId="6" fillId="0" borderId="21" xfId="0" applyNumberFormat="1" applyFont="1" applyBorder="1" applyAlignment="1">
      <alignment vertical="center"/>
    </xf>
    <xf numFmtId="177" fontId="6" fillId="0" borderId="27" xfId="0" applyNumberFormat="1" applyFont="1" applyBorder="1" applyAlignment="1">
      <alignment vertical="center"/>
    </xf>
    <xf numFmtId="177" fontId="6" fillId="0" borderId="8" xfId="0" applyNumberFormat="1" applyFont="1" applyBorder="1" applyAlignment="1">
      <alignment vertical="center"/>
    </xf>
    <xf numFmtId="177" fontId="6" fillId="0" borderId="24" xfId="0" applyNumberFormat="1" applyFont="1" applyBorder="1" applyAlignment="1">
      <alignment vertical="center"/>
    </xf>
    <xf numFmtId="49" fontId="8" fillId="0" borderId="10" xfId="0" applyNumberFormat="1" applyFont="1" applyBorder="1" applyAlignment="1">
      <alignment horizontal="distributed" vertical="center"/>
    </xf>
    <xf numFmtId="0" fontId="6" fillId="0" borderId="10" xfId="0" applyFont="1" applyBorder="1" applyAlignment="1">
      <alignment vertical="center"/>
    </xf>
    <xf numFmtId="0" fontId="6" fillId="0" borderId="0" xfId="0" applyFont="1" applyBorder="1" applyAlignment="1">
      <alignmen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9" xfId="0" applyNumberFormat="1" applyFont="1" applyBorder="1" applyAlignment="1">
      <alignment horizontal="distributed" vertical="center"/>
    </xf>
    <xf numFmtId="0" fontId="0" fillId="0" borderId="10" xfId="0" applyBorder="1" applyAlignment="1">
      <alignment vertical="center"/>
    </xf>
    <xf numFmtId="0" fontId="0" fillId="0" borderId="25"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177" fontId="6" fillId="0" borderId="4" xfId="0" applyNumberFormat="1" applyFont="1" applyBorder="1" applyAlignment="1">
      <alignment vertical="center"/>
    </xf>
    <xf numFmtId="177" fontId="6" fillId="0" borderId="7" xfId="0" applyNumberFormat="1" applyFont="1" applyBorder="1" applyAlignment="1">
      <alignment vertical="center"/>
    </xf>
    <xf numFmtId="177" fontId="8" fillId="0" borderId="0" xfId="0" applyNumberFormat="1" applyFont="1" applyBorder="1" applyAlignment="1">
      <alignment vertical="center"/>
    </xf>
    <xf numFmtId="177" fontId="6" fillId="0" borderId="26" xfId="0" applyNumberFormat="1" applyFont="1" applyBorder="1" applyAlignment="1">
      <alignment vertical="center"/>
    </xf>
    <xf numFmtId="176" fontId="8" fillId="0" borderId="11" xfId="0" applyNumberFormat="1" applyFont="1" applyBorder="1" applyAlignment="1">
      <alignment horizontal="right" vertical="center"/>
    </xf>
    <xf numFmtId="176" fontId="6" fillId="0" borderId="0" xfId="0" applyNumberFormat="1" applyFont="1" applyBorder="1" applyAlignment="1">
      <alignment horizontal="right" vertical="center"/>
    </xf>
    <xf numFmtId="176" fontId="6" fillId="0" borderId="12" xfId="0" applyNumberFormat="1" applyFont="1" applyBorder="1" applyAlignment="1">
      <alignment horizontal="right" vertical="center"/>
    </xf>
    <xf numFmtId="176" fontId="6" fillId="0" borderId="27"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26" xfId="0" applyNumberFormat="1" applyFont="1" applyBorder="1" applyAlignment="1">
      <alignment horizontal="right" vertical="center"/>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177" fontId="8" fillId="2" borderId="11" xfId="0" applyNumberFormat="1" applyFont="1" applyFill="1" applyBorder="1" applyAlignment="1">
      <alignment vertical="center"/>
    </xf>
    <xf numFmtId="177" fontId="6" fillId="2" borderId="0" xfId="0" applyNumberFormat="1" applyFont="1" applyFill="1" applyBorder="1" applyAlignment="1">
      <alignment vertical="center"/>
    </xf>
    <xf numFmtId="177" fontId="6" fillId="2" borderId="12" xfId="0" applyNumberFormat="1" applyFont="1" applyFill="1" applyBorder="1" applyAlignment="1">
      <alignment vertical="center"/>
    </xf>
    <xf numFmtId="177" fontId="6" fillId="2" borderId="6" xfId="0" applyNumberFormat="1" applyFont="1" applyFill="1" applyBorder="1" applyAlignment="1">
      <alignment vertical="center"/>
    </xf>
    <xf numFmtId="177" fontId="6" fillId="2" borderId="1" xfId="0" applyNumberFormat="1" applyFont="1" applyFill="1" applyBorder="1" applyAlignment="1">
      <alignment vertical="center"/>
    </xf>
    <xf numFmtId="177" fontId="6" fillId="2" borderId="5" xfId="0" applyNumberFormat="1" applyFont="1" applyFill="1" applyBorder="1" applyAlignment="1">
      <alignment vertical="center"/>
    </xf>
    <xf numFmtId="177" fontId="8" fillId="2" borderId="14" xfId="0" applyNumberFormat="1" applyFont="1" applyFill="1" applyBorder="1" applyAlignment="1">
      <alignment vertical="center"/>
    </xf>
    <xf numFmtId="177" fontId="6" fillId="2" borderId="2" xfId="0" applyNumberFormat="1" applyFont="1" applyFill="1" applyBorder="1" applyAlignment="1">
      <alignment vertical="center"/>
    </xf>
    <xf numFmtId="177" fontId="6" fillId="2" borderId="3" xfId="0" applyNumberFormat="1" applyFont="1" applyFill="1" applyBorder="1" applyAlignment="1">
      <alignment vertical="center"/>
    </xf>
    <xf numFmtId="177" fontId="6" fillId="0" borderId="2" xfId="0" applyNumberFormat="1" applyFont="1" applyBorder="1" applyAlignment="1">
      <alignment horizontal="right" vertical="center"/>
    </xf>
    <xf numFmtId="177" fontId="6" fillId="0" borderId="3" xfId="0" applyNumberFormat="1" applyFont="1" applyBorder="1" applyAlignment="1">
      <alignment horizontal="right" vertical="center"/>
    </xf>
    <xf numFmtId="177" fontId="6" fillId="0" borderId="6" xfId="0" applyNumberFormat="1" applyFont="1" applyBorder="1" applyAlignment="1">
      <alignment horizontal="right" vertical="center"/>
    </xf>
    <xf numFmtId="177" fontId="6" fillId="0" borderId="1" xfId="0" applyNumberFormat="1" applyFont="1" applyBorder="1" applyAlignment="1">
      <alignment horizontal="right" vertical="center"/>
    </xf>
    <xf numFmtId="177" fontId="6" fillId="0" borderId="5" xfId="0" applyNumberFormat="1" applyFont="1" applyBorder="1" applyAlignment="1">
      <alignment horizontal="right" vertical="center"/>
    </xf>
    <xf numFmtId="49" fontId="8" fillId="0" borderId="7" xfId="0" applyNumberFormat="1" applyFont="1" applyBorder="1" applyAlignment="1">
      <alignment horizontal="center" vertical="center"/>
    </xf>
    <xf numFmtId="177" fontId="8" fillId="0" borderId="14" xfId="0" applyNumberFormat="1" applyFont="1" applyFill="1" applyBorder="1" applyAlignment="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6"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176" fontId="8" fillId="0" borderId="0"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8" fillId="0" borderId="1" xfId="0" applyNumberFormat="1" applyFont="1" applyBorder="1" applyAlignment="1">
      <alignment horizontal="right" vertical="center"/>
    </xf>
    <xf numFmtId="176" fontId="8" fillId="0" borderId="5" xfId="0" applyNumberFormat="1" applyFont="1" applyBorder="1" applyAlignment="1">
      <alignment horizontal="right" vertical="center"/>
    </xf>
    <xf numFmtId="49" fontId="8" fillId="0" borderId="25"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14"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49" fontId="8" fillId="0" borderId="17"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9"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176" fontId="8" fillId="0" borderId="0" xfId="3" applyNumberFormat="1" applyFont="1" applyBorder="1" applyAlignment="1">
      <alignment vertical="center"/>
    </xf>
    <xf numFmtId="176" fontId="8" fillId="2" borderId="1" xfId="3" applyNumberFormat="1" applyFont="1" applyFill="1" applyBorder="1" applyAlignment="1">
      <alignment vertical="center"/>
    </xf>
    <xf numFmtId="0" fontId="3" fillId="2" borderId="1" xfId="3" applyFill="1" applyBorder="1" applyAlignment="1">
      <alignment vertical="center"/>
    </xf>
    <xf numFmtId="49" fontId="6" fillId="0" borderId="0" xfId="3" applyNumberFormat="1" applyFont="1" applyAlignment="1">
      <alignment horizontal="distributed" vertical="center"/>
    </xf>
    <xf numFmtId="176" fontId="8" fillId="0" borderId="0" xfId="3" applyNumberFormat="1" applyFont="1" applyBorder="1" applyAlignment="1">
      <alignment horizontal="right" vertical="center"/>
    </xf>
    <xf numFmtId="176" fontId="8" fillId="0" borderId="1" xfId="3" applyNumberFormat="1" applyFont="1" applyBorder="1" applyAlignment="1">
      <alignment vertical="center"/>
    </xf>
    <xf numFmtId="0" fontId="3" fillId="0" borderId="1" xfId="3" applyBorder="1" applyAlignment="1">
      <alignment vertical="center"/>
    </xf>
    <xf numFmtId="176" fontId="8" fillId="0" borderId="0" xfId="3" applyNumberFormat="1" applyFont="1" applyAlignment="1">
      <alignment vertical="center"/>
    </xf>
    <xf numFmtId="49" fontId="6" fillId="0" borderId="0" xfId="3" applyNumberFormat="1" applyFont="1" applyAlignment="1">
      <alignment horizontal="center" vertical="center"/>
    </xf>
    <xf numFmtId="49" fontId="6" fillId="0" borderId="0" xfId="3" applyNumberFormat="1" applyFont="1" applyAlignment="1">
      <alignment horizontal="left" vertical="center"/>
    </xf>
    <xf numFmtId="176" fontId="15" fillId="0" borderId="0" xfId="3" applyNumberFormat="1" applyFont="1" applyBorder="1" applyAlignment="1">
      <alignment horizontal="right" vertical="center"/>
    </xf>
    <xf numFmtId="49" fontId="12" fillId="0" borderId="0" xfId="3" applyNumberFormat="1" applyFont="1" applyAlignment="1">
      <alignment horizontal="center" vertical="center"/>
    </xf>
    <xf numFmtId="0" fontId="3" fillId="0" borderId="0" xfId="3" applyAlignment="1">
      <alignment horizontal="right" vertical="center"/>
    </xf>
    <xf numFmtId="176" fontId="8" fillId="2" borderId="0" xfId="3" applyNumberFormat="1" applyFont="1" applyFill="1" applyAlignment="1">
      <alignment vertical="center"/>
    </xf>
    <xf numFmtId="49" fontId="11" fillId="0" borderId="0" xfId="3" applyNumberFormat="1" applyFont="1" applyAlignment="1">
      <alignment horizontal="center" vertical="center" shrinkToFit="1"/>
    </xf>
    <xf numFmtId="49" fontId="11" fillId="0" borderId="0" xfId="3" applyNumberFormat="1" applyFont="1" applyAlignment="1">
      <alignment horizontal="distributed" vertical="center"/>
    </xf>
    <xf numFmtId="176" fontId="8" fillId="2" borderId="0" xfId="3" applyNumberFormat="1" applyFont="1" applyFill="1" applyBorder="1" applyAlignment="1">
      <alignment vertical="center"/>
    </xf>
    <xf numFmtId="49" fontId="10" fillId="0" borderId="0" xfId="3" applyNumberFormat="1" applyFont="1" applyAlignment="1">
      <alignment horizontal="center" vertical="center" shrinkToFit="1"/>
    </xf>
    <xf numFmtId="38" fontId="8" fillId="0" borderId="32" xfId="4" applyFont="1" applyBorder="1" applyAlignment="1">
      <alignment horizontal="center" vertical="center" shrinkToFit="1"/>
    </xf>
    <xf numFmtId="176" fontId="8" fillId="0" borderId="1" xfId="3" applyNumberFormat="1" applyFont="1" applyBorder="1" applyAlignment="1">
      <alignment horizontal="right" vertical="center" shrinkToFit="1"/>
    </xf>
    <xf numFmtId="176" fontId="8" fillId="0" borderId="1" xfId="3" applyNumberFormat="1" applyFont="1" applyBorder="1" applyAlignment="1">
      <alignment horizontal="center" vertical="center" shrinkToFit="1"/>
    </xf>
    <xf numFmtId="176" fontId="8" fillId="0" borderId="13" xfId="3" applyNumberFormat="1" applyFont="1" applyBorder="1" applyAlignment="1">
      <alignment horizontal="center" vertical="center" shrinkToFit="1"/>
    </xf>
    <xf numFmtId="176" fontId="8" fillId="0" borderId="0" xfId="3" applyNumberFormat="1" applyFont="1" applyBorder="1" applyAlignment="1">
      <alignment vertical="center" shrinkToFit="1"/>
    </xf>
    <xf numFmtId="176" fontId="8" fillId="0" borderId="0" xfId="3" applyNumberFormat="1" applyFont="1" applyBorder="1" applyAlignment="1">
      <alignment horizontal="right" vertical="center" shrinkToFit="1"/>
    </xf>
    <xf numFmtId="49" fontId="6" fillId="0" borderId="0" xfId="3" applyNumberFormat="1" applyFont="1" applyAlignment="1">
      <alignment vertical="center" shrinkToFit="1"/>
    </xf>
    <xf numFmtId="0" fontId="3" fillId="0" borderId="0" xfId="3" applyBorder="1" applyAlignment="1">
      <alignment vertical="center"/>
    </xf>
    <xf numFmtId="49" fontId="6" fillId="0" borderId="1" xfId="3" applyNumberFormat="1" applyFont="1" applyBorder="1" applyAlignment="1">
      <alignment vertical="center"/>
    </xf>
    <xf numFmtId="176" fontId="8" fillId="0" borderId="32" xfId="3" applyNumberFormat="1" applyFont="1" applyBorder="1" applyAlignment="1">
      <alignment vertical="center"/>
    </xf>
    <xf numFmtId="0" fontId="3" fillId="0" borderId="32" xfId="3" applyBorder="1" applyAlignment="1">
      <alignment vertical="center"/>
    </xf>
    <xf numFmtId="49" fontId="8" fillId="0" borderId="2" xfId="3" applyNumberFormat="1" applyFont="1" applyBorder="1" applyAlignment="1">
      <alignment horizontal="distributed" vertical="center"/>
    </xf>
    <xf numFmtId="49" fontId="8" fillId="0" borderId="0" xfId="3" applyNumberFormat="1" applyFont="1" applyBorder="1" applyAlignment="1">
      <alignment horizontal="distributed" vertical="center"/>
    </xf>
    <xf numFmtId="177" fontId="8" fillId="0" borderId="14" xfId="3" applyNumberFormat="1" applyFont="1" applyBorder="1" applyAlignment="1">
      <alignment horizontal="center" vertical="center"/>
    </xf>
    <xf numFmtId="177" fontId="6" fillId="0" borderId="2" xfId="3" applyNumberFormat="1" applyFont="1" applyBorder="1" applyAlignment="1">
      <alignment horizontal="center" vertical="center"/>
    </xf>
    <xf numFmtId="177" fontId="6" fillId="0" borderId="3" xfId="3" applyNumberFormat="1" applyFont="1" applyBorder="1" applyAlignment="1">
      <alignment horizontal="center" vertical="center"/>
    </xf>
    <xf numFmtId="177" fontId="6" fillId="0" borderId="6" xfId="3" applyNumberFormat="1" applyFont="1" applyBorder="1" applyAlignment="1">
      <alignment horizontal="center" vertical="center"/>
    </xf>
    <xf numFmtId="177" fontId="6" fillId="0" borderId="1" xfId="3" applyNumberFormat="1" applyFont="1" applyBorder="1" applyAlignment="1">
      <alignment horizontal="center" vertical="center"/>
    </xf>
    <xf numFmtId="177" fontId="6" fillId="0" borderId="5" xfId="3" applyNumberFormat="1" applyFont="1" applyBorder="1" applyAlignment="1">
      <alignment horizontal="center" vertical="center"/>
    </xf>
    <xf numFmtId="49" fontId="8" fillId="0" borderId="1" xfId="3" applyNumberFormat="1" applyFont="1" applyBorder="1" applyAlignment="1">
      <alignment horizontal="distributed" vertical="center"/>
    </xf>
    <xf numFmtId="49" fontId="7" fillId="0" borderId="0" xfId="3" applyNumberFormat="1" applyFont="1" applyAlignment="1">
      <alignment horizontal="center" vertical="center"/>
    </xf>
    <xf numFmtId="0" fontId="9" fillId="0" borderId="0" xfId="3" applyFont="1" applyAlignment="1">
      <alignment vertical="center"/>
    </xf>
    <xf numFmtId="178" fontId="8" fillId="0" borderId="0" xfId="3" applyNumberFormat="1" applyFont="1" applyAlignment="1">
      <alignment horizontal="center" vertical="center"/>
    </xf>
    <xf numFmtId="0" fontId="3" fillId="0" borderId="2" xfId="3" applyFont="1" applyBorder="1">
      <alignment vertical="center"/>
    </xf>
    <xf numFmtId="0" fontId="3" fillId="0" borderId="3" xfId="3" applyFont="1" applyBorder="1">
      <alignment vertical="center"/>
    </xf>
    <xf numFmtId="0" fontId="3" fillId="0" borderId="6" xfId="3" applyFont="1" applyBorder="1">
      <alignment vertical="center"/>
    </xf>
    <xf numFmtId="0" fontId="3" fillId="0" borderId="1" xfId="3" applyFont="1" applyBorder="1">
      <alignment vertical="center"/>
    </xf>
    <xf numFmtId="0" fontId="3" fillId="0" borderId="5" xfId="3" applyFont="1" applyBorder="1">
      <alignment vertical="center"/>
    </xf>
    <xf numFmtId="177" fontId="8" fillId="0" borderId="14" xfId="3" applyNumberFormat="1" applyFont="1" applyBorder="1" applyAlignment="1">
      <alignment horizontal="right" vertical="center"/>
    </xf>
    <xf numFmtId="177" fontId="8" fillId="0" borderId="2" xfId="3" applyNumberFormat="1" applyFont="1" applyBorder="1" applyAlignment="1">
      <alignment horizontal="right" vertical="center"/>
    </xf>
    <xf numFmtId="177" fontId="8" fillId="0" borderId="3" xfId="3" applyNumberFormat="1" applyFont="1" applyBorder="1" applyAlignment="1">
      <alignment horizontal="right" vertical="center"/>
    </xf>
    <xf numFmtId="177" fontId="8" fillId="0" borderId="6" xfId="3" applyNumberFormat="1" applyFont="1" applyBorder="1" applyAlignment="1">
      <alignment horizontal="right" vertical="center"/>
    </xf>
    <xf numFmtId="177" fontId="8" fillId="0" borderId="1" xfId="3" applyNumberFormat="1" applyFont="1" applyBorder="1" applyAlignment="1">
      <alignment horizontal="right" vertical="center"/>
    </xf>
    <xf numFmtId="177" fontId="8" fillId="0" borderId="5" xfId="3" applyNumberFormat="1" applyFont="1" applyBorder="1" applyAlignment="1">
      <alignment horizontal="right" vertical="center"/>
    </xf>
    <xf numFmtId="49" fontId="8" fillId="0" borderId="9" xfId="3" applyNumberFormat="1" applyFont="1" applyBorder="1" applyAlignment="1">
      <alignment horizontal="center" vertical="center"/>
    </xf>
    <xf numFmtId="49" fontId="8" fillId="0" borderId="10" xfId="3" applyNumberFormat="1" applyFont="1" applyBorder="1" applyAlignment="1">
      <alignment horizontal="center" vertical="center"/>
    </xf>
    <xf numFmtId="49" fontId="8" fillId="0" borderId="25" xfId="3" applyNumberFormat="1" applyFont="1" applyBorder="1" applyAlignment="1">
      <alignment horizontal="center" vertical="center"/>
    </xf>
    <xf numFmtId="49" fontId="8" fillId="0" borderId="11" xfId="3" applyNumberFormat="1" applyFont="1" applyBorder="1" applyAlignment="1">
      <alignment horizontal="center" vertical="center"/>
    </xf>
    <xf numFmtId="49" fontId="8" fillId="0" borderId="0" xfId="3" applyNumberFormat="1" applyFont="1" applyBorder="1" applyAlignment="1">
      <alignment horizontal="center" vertical="center"/>
    </xf>
    <xf numFmtId="49" fontId="8" fillId="0" borderId="12" xfId="3" applyNumberFormat="1" applyFont="1" applyBorder="1" applyAlignment="1">
      <alignment horizontal="center" vertical="center"/>
    </xf>
    <xf numFmtId="49" fontId="8" fillId="0" borderId="6"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5" xfId="3" applyNumberFormat="1" applyFont="1" applyBorder="1" applyAlignment="1">
      <alignment horizontal="center" vertical="center"/>
    </xf>
    <xf numFmtId="0" fontId="8" fillId="0" borderId="9" xfId="3" applyFont="1" applyBorder="1" applyAlignment="1">
      <alignment horizontal="center" vertical="center"/>
    </xf>
    <xf numFmtId="0" fontId="8" fillId="0" borderId="10" xfId="3" applyFont="1" applyBorder="1" applyAlignment="1">
      <alignment horizontal="center" vertical="center"/>
    </xf>
    <xf numFmtId="0" fontId="8" fillId="0" borderId="25" xfId="3" applyFont="1" applyBorder="1" applyAlignment="1">
      <alignment horizontal="center" vertical="center"/>
    </xf>
    <xf numFmtId="0" fontId="8" fillId="0" borderId="11" xfId="3" applyFont="1" applyBorder="1" applyAlignment="1">
      <alignment horizontal="center" vertical="center"/>
    </xf>
    <xf numFmtId="0" fontId="8" fillId="0" borderId="0" xfId="3" applyFont="1" applyBorder="1" applyAlignment="1">
      <alignment horizontal="center" vertical="center"/>
    </xf>
    <xf numFmtId="0" fontId="8" fillId="0" borderId="12" xfId="3" applyFont="1" applyBorder="1" applyAlignment="1">
      <alignment horizontal="center" vertical="center"/>
    </xf>
    <xf numFmtId="0" fontId="8" fillId="0" borderId="6" xfId="3" applyFont="1" applyBorder="1" applyAlignment="1">
      <alignment horizontal="center" vertical="center"/>
    </xf>
    <xf numFmtId="0" fontId="8" fillId="0" borderId="1" xfId="3" applyFont="1" applyBorder="1" applyAlignment="1">
      <alignment horizontal="center" vertical="center"/>
    </xf>
    <xf numFmtId="0" fontId="8" fillId="0" borderId="5" xfId="3" applyFont="1" applyBorder="1" applyAlignment="1">
      <alignment horizontal="center" vertical="center"/>
    </xf>
    <xf numFmtId="49" fontId="8" fillId="0" borderId="10" xfId="3" applyNumberFormat="1" applyFont="1" applyBorder="1" applyAlignment="1">
      <alignment horizontal="distributed" vertical="center"/>
    </xf>
    <xf numFmtId="0" fontId="6" fillId="0" borderId="10" xfId="3" applyFont="1" applyBorder="1" applyAlignment="1">
      <alignment vertical="center"/>
    </xf>
    <xf numFmtId="0" fontId="6" fillId="0" borderId="0" xfId="3" applyFont="1" applyBorder="1" applyAlignment="1">
      <alignment vertical="center"/>
    </xf>
    <xf numFmtId="49" fontId="8" fillId="0" borderId="9" xfId="3" applyNumberFormat="1" applyFont="1" applyBorder="1" applyAlignment="1">
      <alignment horizontal="distributed" vertical="center"/>
    </xf>
    <xf numFmtId="0" fontId="3" fillId="0" borderId="10" xfId="3" applyBorder="1" applyAlignment="1">
      <alignment vertical="center"/>
    </xf>
    <xf numFmtId="0" fontId="3" fillId="0" borderId="25" xfId="3" applyBorder="1" applyAlignment="1">
      <alignment vertical="center"/>
    </xf>
    <xf numFmtId="0" fontId="3" fillId="0" borderId="6" xfId="3" applyBorder="1" applyAlignment="1">
      <alignment vertical="center"/>
    </xf>
    <xf numFmtId="0" fontId="3" fillId="0" borderId="5" xfId="3" applyBorder="1" applyAlignment="1">
      <alignment vertical="center"/>
    </xf>
    <xf numFmtId="49" fontId="8" fillId="0" borderId="8" xfId="3" applyNumberFormat="1" applyFont="1" applyBorder="1" applyAlignment="1">
      <alignment horizontal="distributed" vertical="center"/>
    </xf>
    <xf numFmtId="177" fontId="13" fillId="0" borderId="14" xfId="3" applyNumberFormat="1" applyFont="1" applyBorder="1" applyAlignment="1">
      <alignment horizontal="center" vertical="center"/>
    </xf>
    <xf numFmtId="177" fontId="14" fillId="0" borderId="2" xfId="3" applyNumberFormat="1" applyFont="1" applyBorder="1" applyAlignment="1">
      <alignment horizontal="center" vertical="center"/>
    </xf>
    <xf numFmtId="177" fontId="14" fillId="0" borderId="3" xfId="3" applyNumberFormat="1" applyFont="1" applyBorder="1" applyAlignment="1">
      <alignment horizontal="center" vertical="center"/>
    </xf>
    <xf numFmtId="177" fontId="14" fillId="0" borderId="27" xfId="3" applyNumberFormat="1" applyFont="1" applyBorder="1" applyAlignment="1">
      <alignment horizontal="center" vertical="center"/>
    </xf>
    <xf numFmtId="177" fontId="14" fillId="0" borderId="8" xfId="3" applyNumberFormat="1" applyFont="1" applyBorder="1" applyAlignment="1">
      <alignment horizontal="center" vertical="center"/>
    </xf>
    <xf numFmtId="177" fontId="14" fillId="0" borderId="26" xfId="3" applyNumberFormat="1" applyFont="1" applyBorder="1" applyAlignment="1">
      <alignment horizontal="center" vertical="center"/>
    </xf>
    <xf numFmtId="49" fontId="8" fillId="0" borderId="14"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8" fillId="0" borderId="27" xfId="3" applyNumberFormat="1" applyFont="1" applyBorder="1" applyAlignment="1">
      <alignment horizontal="center" vertical="center"/>
    </xf>
    <xf numFmtId="49" fontId="8" fillId="0" borderId="8" xfId="3" applyNumberFormat="1" applyFont="1" applyBorder="1" applyAlignment="1">
      <alignment horizontal="center" vertical="center"/>
    </xf>
    <xf numFmtId="49" fontId="8" fillId="0" borderId="26" xfId="3" applyNumberFormat="1" applyFont="1" applyBorder="1" applyAlignment="1">
      <alignment horizontal="center" vertical="center"/>
    </xf>
    <xf numFmtId="49" fontId="8" fillId="0" borderId="9" xfId="3" applyNumberFormat="1" applyFont="1" applyBorder="1" applyAlignment="1">
      <alignment horizontal="center" vertical="center" wrapText="1"/>
    </xf>
    <xf numFmtId="49" fontId="8" fillId="0" borderId="10" xfId="3" applyNumberFormat="1" applyFont="1" applyBorder="1" applyAlignment="1">
      <alignment horizontal="center" vertical="center" wrapText="1"/>
    </xf>
    <xf numFmtId="49" fontId="8" fillId="0" borderId="18" xfId="3" applyNumberFormat="1" applyFont="1" applyBorder="1" applyAlignment="1">
      <alignment horizontal="center" vertical="center" wrapText="1"/>
    </xf>
    <xf numFmtId="49" fontId="8" fillId="0" borderId="11" xfId="3" applyNumberFormat="1" applyFont="1" applyBorder="1" applyAlignment="1">
      <alignment horizontal="center" vertical="center" wrapText="1"/>
    </xf>
    <xf numFmtId="49" fontId="8" fillId="0" borderId="0" xfId="3" applyNumberFormat="1" applyFont="1" applyBorder="1" applyAlignment="1">
      <alignment horizontal="center" vertical="center" wrapText="1"/>
    </xf>
    <xf numFmtId="49" fontId="8" fillId="0" borderId="21" xfId="3" applyNumberFormat="1" applyFont="1" applyBorder="1" applyAlignment="1">
      <alignment horizontal="center" vertical="center" wrapText="1"/>
    </xf>
    <xf numFmtId="49" fontId="8" fillId="0" borderId="6"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7" xfId="3" applyNumberFormat="1" applyFont="1" applyBorder="1" applyAlignment="1">
      <alignment horizontal="center" vertical="center" wrapText="1"/>
    </xf>
    <xf numFmtId="49" fontId="8" fillId="0" borderId="4" xfId="3" applyNumberFormat="1" applyFont="1" applyBorder="1" applyAlignment="1">
      <alignment horizontal="center" vertical="center"/>
    </xf>
    <xf numFmtId="49" fontId="8" fillId="0" borderId="21" xfId="3" applyNumberFormat="1" applyFont="1" applyBorder="1" applyAlignment="1">
      <alignment horizontal="center" vertical="center"/>
    </xf>
    <xf numFmtId="49" fontId="8" fillId="0" borderId="24" xfId="3" applyNumberFormat="1" applyFont="1" applyBorder="1" applyAlignment="1">
      <alignment horizontal="center" vertical="center"/>
    </xf>
    <xf numFmtId="177" fontId="8" fillId="0" borderId="14"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3" xfId="3" applyNumberFormat="1" applyFont="1" applyFill="1" applyBorder="1" applyAlignment="1">
      <alignment horizontal="right" vertical="center"/>
    </xf>
    <xf numFmtId="177" fontId="8" fillId="0" borderId="6" xfId="3" applyNumberFormat="1" applyFont="1" applyFill="1" applyBorder="1" applyAlignment="1">
      <alignment horizontal="right" vertical="center"/>
    </xf>
    <xf numFmtId="177" fontId="8" fillId="0" borderId="1"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8" fillId="0" borderId="27" xfId="3" applyNumberFormat="1" applyFont="1" applyBorder="1" applyAlignment="1">
      <alignment horizontal="right" vertical="center"/>
    </xf>
    <xf numFmtId="177" fontId="8" fillId="0" borderId="8" xfId="3" applyNumberFormat="1" applyFont="1" applyBorder="1" applyAlignment="1">
      <alignment horizontal="right" vertical="center"/>
    </xf>
    <xf numFmtId="177" fontId="8" fillId="0" borderId="26" xfId="3" applyNumberFormat="1" applyFont="1" applyBorder="1" applyAlignment="1">
      <alignment horizontal="right" vertical="center"/>
    </xf>
    <xf numFmtId="177" fontId="8" fillId="2" borderId="11" xfId="3" applyNumberFormat="1" applyFont="1" applyFill="1" applyBorder="1" applyAlignment="1">
      <alignment vertical="center"/>
    </xf>
    <xf numFmtId="177" fontId="6" fillId="2" borderId="0" xfId="3" applyNumberFormat="1" applyFont="1" applyFill="1" applyBorder="1" applyAlignment="1">
      <alignment vertical="center"/>
    </xf>
    <xf numFmtId="177" fontId="6" fillId="2" borderId="12" xfId="3" applyNumberFormat="1" applyFont="1" applyFill="1" applyBorder="1" applyAlignment="1">
      <alignment vertical="center"/>
    </xf>
    <xf numFmtId="177" fontId="6" fillId="2" borderId="6" xfId="3" applyNumberFormat="1" applyFont="1" applyFill="1" applyBorder="1" applyAlignment="1">
      <alignment vertical="center"/>
    </xf>
    <xf numFmtId="177" fontId="6" fillId="2" borderId="1" xfId="3" applyNumberFormat="1" applyFont="1" applyFill="1" applyBorder="1" applyAlignment="1">
      <alignment vertical="center"/>
    </xf>
    <xf numFmtId="177" fontId="6" fillId="2" borderId="5" xfId="3" applyNumberFormat="1" applyFont="1" applyFill="1" applyBorder="1" applyAlignment="1">
      <alignment vertical="center"/>
    </xf>
    <xf numFmtId="177" fontId="8" fillId="0" borderId="14" xfId="3" applyNumberFormat="1" applyFont="1" applyBorder="1" applyAlignment="1">
      <alignment vertical="center"/>
    </xf>
    <xf numFmtId="177" fontId="8" fillId="0" borderId="11" xfId="3" applyNumberFormat="1" applyFont="1" applyBorder="1" applyAlignment="1">
      <alignment vertical="center"/>
    </xf>
    <xf numFmtId="177" fontId="6" fillId="0" borderId="0" xfId="3" applyNumberFormat="1" applyFont="1" applyBorder="1" applyAlignment="1">
      <alignment vertical="center"/>
    </xf>
    <xf numFmtId="177" fontId="6" fillId="0" borderId="6" xfId="3" applyNumberFormat="1" applyFont="1" applyBorder="1" applyAlignment="1">
      <alignment vertical="center"/>
    </xf>
    <xf numFmtId="177" fontId="6" fillId="0" borderId="1" xfId="3" applyNumberFormat="1" applyFont="1" applyBorder="1" applyAlignment="1">
      <alignment vertical="center"/>
    </xf>
    <xf numFmtId="176" fontId="8" fillId="0" borderId="11" xfId="3" applyNumberFormat="1" applyFont="1" applyBorder="1" applyAlignment="1">
      <alignment horizontal="right" vertical="center"/>
    </xf>
    <xf numFmtId="176" fontId="8" fillId="0" borderId="12" xfId="3" applyNumberFormat="1" applyFont="1" applyBorder="1" applyAlignment="1">
      <alignment horizontal="right" vertical="center"/>
    </xf>
    <xf numFmtId="176" fontId="8" fillId="0" borderId="6" xfId="3" applyNumberFormat="1" applyFont="1" applyBorder="1" applyAlignment="1">
      <alignment horizontal="right" vertical="center"/>
    </xf>
    <xf numFmtId="176" fontId="8" fillId="0" borderId="1" xfId="3" applyNumberFormat="1" applyFont="1" applyBorder="1" applyAlignment="1">
      <alignment horizontal="right" vertical="center"/>
    </xf>
    <xf numFmtId="176" fontId="8" fillId="0" borderId="5" xfId="3" applyNumberFormat="1" applyFont="1" applyBorder="1" applyAlignment="1">
      <alignment horizontal="right" vertical="center"/>
    </xf>
    <xf numFmtId="49" fontId="8" fillId="0" borderId="17" xfId="3" applyNumberFormat="1" applyFont="1" applyBorder="1" applyAlignment="1">
      <alignment horizontal="center" vertical="center"/>
    </xf>
    <xf numFmtId="49" fontId="8" fillId="0" borderId="20" xfId="3" applyNumberFormat="1" applyFont="1" applyBorder="1" applyAlignment="1">
      <alignment horizontal="center" vertical="center"/>
    </xf>
    <xf numFmtId="49" fontId="8" fillId="0" borderId="22" xfId="3" applyNumberFormat="1" applyFont="1" applyBorder="1" applyAlignment="1">
      <alignment horizontal="center" vertical="center"/>
    </xf>
    <xf numFmtId="177" fontId="6" fillId="0" borderId="12" xfId="3" applyNumberFormat="1" applyFont="1" applyBorder="1" applyAlignment="1">
      <alignment vertical="center"/>
    </xf>
    <xf numFmtId="177" fontId="6" fillId="0" borderId="27" xfId="3" applyNumberFormat="1" applyFont="1" applyBorder="1" applyAlignment="1">
      <alignment vertical="center"/>
    </xf>
    <xf numFmtId="177" fontId="6" fillId="0" borderId="8" xfId="3" applyNumberFormat="1" applyFont="1" applyBorder="1" applyAlignment="1">
      <alignment vertical="center"/>
    </xf>
    <xf numFmtId="177" fontId="6" fillId="0" borderId="26" xfId="3" applyNumberFormat="1" applyFont="1" applyBorder="1" applyAlignment="1">
      <alignment vertical="center"/>
    </xf>
    <xf numFmtId="49" fontId="8" fillId="0" borderId="9" xfId="3" applyNumberFormat="1" applyFont="1" applyBorder="1" applyAlignment="1">
      <alignment horizontal="center" vertical="center" shrinkToFit="1"/>
    </xf>
    <xf numFmtId="49" fontId="8" fillId="0" borderId="10" xfId="3" applyNumberFormat="1" applyFont="1" applyBorder="1" applyAlignment="1">
      <alignment horizontal="center" vertical="center" shrinkToFit="1"/>
    </xf>
    <xf numFmtId="49" fontId="8" fillId="0" borderId="25" xfId="3" applyNumberFormat="1" applyFont="1" applyBorder="1" applyAlignment="1">
      <alignment horizontal="center" vertical="center" shrinkToFit="1"/>
    </xf>
    <xf numFmtId="49" fontId="8" fillId="0" borderId="11" xfId="3" applyNumberFormat="1" applyFont="1" applyBorder="1" applyAlignment="1">
      <alignment horizontal="center" vertical="center" shrinkToFit="1"/>
    </xf>
    <xf numFmtId="49" fontId="8" fillId="0" borderId="0" xfId="3" applyNumberFormat="1" applyFont="1" applyBorder="1" applyAlignment="1">
      <alignment horizontal="center" vertical="center" shrinkToFit="1"/>
    </xf>
    <xf numFmtId="49" fontId="8" fillId="0" borderId="12" xfId="3" applyNumberFormat="1" applyFont="1" applyBorder="1" applyAlignment="1">
      <alignment horizontal="center" vertical="center" shrinkToFit="1"/>
    </xf>
    <xf numFmtId="49" fontId="8" fillId="0" borderId="6" xfId="3" applyNumberFormat="1" applyFont="1" applyBorder="1" applyAlignment="1">
      <alignment horizontal="center" vertical="center" shrinkToFit="1"/>
    </xf>
    <xf numFmtId="49" fontId="8" fillId="0" borderId="1" xfId="3" applyNumberFormat="1" applyFont="1" applyBorder="1" applyAlignment="1">
      <alignment horizontal="center" vertical="center" shrinkToFit="1"/>
    </xf>
    <xf numFmtId="49" fontId="8" fillId="0" borderId="5" xfId="3" applyNumberFormat="1" applyFont="1" applyBorder="1" applyAlignment="1">
      <alignment horizontal="center" vertical="center" shrinkToFit="1"/>
    </xf>
    <xf numFmtId="176" fontId="8" fillId="0" borderId="14" xfId="3" applyNumberFormat="1" applyFont="1" applyBorder="1" applyAlignment="1">
      <alignment horizontal="right" vertical="center"/>
    </xf>
    <xf numFmtId="176" fontId="6" fillId="0" borderId="2" xfId="3" applyNumberFormat="1" applyFont="1" applyBorder="1" applyAlignment="1">
      <alignment horizontal="right" vertical="center"/>
    </xf>
    <xf numFmtId="176" fontId="6" fillId="0" borderId="3" xfId="3" applyNumberFormat="1" applyFont="1" applyBorder="1" applyAlignment="1">
      <alignment horizontal="right" vertical="center"/>
    </xf>
    <xf numFmtId="176" fontId="6" fillId="0" borderId="6" xfId="3" applyNumberFormat="1" applyFont="1" applyBorder="1" applyAlignment="1">
      <alignment horizontal="right" vertical="center"/>
    </xf>
    <xf numFmtId="176" fontId="6" fillId="0" borderId="1" xfId="3" applyNumberFormat="1" applyFont="1" applyBorder="1" applyAlignment="1">
      <alignment horizontal="right" vertical="center"/>
    </xf>
    <xf numFmtId="176" fontId="6" fillId="0" borderId="5" xfId="3" applyNumberFormat="1" applyFont="1" applyBorder="1" applyAlignment="1">
      <alignment horizontal="right" vertical="center"/>
    </xf>
    <xf numFmtId="177" fontId="8" fillId="0" borderId="2" xfId="3" applyNumberFormat="1" applyFont="1" applyBorder="1" applyAlignment="1">
      <alignment vertical="center"/>
    </xf>
    <xf numFmtId="177" fontId="6" fillId="0" borderId="2" xfId="3" applyNumberFormat="1" applyFont="1" applyBorder="1" applyAlignment="1">
      <alignment vertical="center"/>
    </xf>
    <xf numFmtId="177" fontId="6" fillId="0" borderId="3" xfId="3" applyNumberFormat="1" applyFont="1" applyBorder="1" applyAlignment="1">
      <alignment vertical="center"/>
    </xf>
    <xf numFmtId="177" fontId="6" fillId="0" borderId="5" xfId="3" applyNumberFormat="1" applyFont="1" applyBorder="1" applyAlignment="1">
      <alignment vertical="center"/>
    </xf>
    <xf numFmtId="176" fontId="6" fillId="0" borderId="0" xfId="3" applyNumberFormat="1" applyFont="1" applyBorder="1" applyAlignment="1">
      <alignment horizontal="right" vertical="center"/>
    </xf>
    <xf numFmtId="176" fontId="6" fillId="0" borderId="12" xfId="3" applyNumberFormat="1" applyFont="1" applyBorder="1" applyAlignment="1">
      <alignment horizontal="right" vertical="center"/>
    </xf>
    <xf numFmtId="176" fontId="6" fillId="0" borderId="27" xfId="3" applyNumberFormat="1" applyFont="1" applyBorder="1" applyAlignment="1">
      <alignment horizontal="right" vertical="center"/>
    </xf>
    <xf numFmtId="176" fontId="6" fillId="0" borderId="8" xfId="3" applyNumberFormat="1" applyFont="1" applyBorder="1" applyAlignment="1">
      <alignment horizontal="right" vertical="center"/>
    </xf>
    <xf numFmtId="176" fontId="6" fillId="0" borderId="26" xfId="3" applyNumberFormat="1" applyFont="1" applyBorder="1" applyAlignment="1">
      <alignment horizontal="right" vertical="center"/>
    </xf>
    <xf numFmtId="177" fontId="6" fillId="0" borderId="2" xfId="3" applyNumberFormat="1" applyFont="1" applyBorder="1" applyAlignment="1">
      <alignment horizontal="right" vertical="center"/>
    </xf>
    <xf numFmtId="177" fontId="6" fillId="0" borderId="3" xfId="3" applyNumberFormat="1" applyFont="1" applyBorder="1" applyAlignment="1">
      <alignment horizontal="right" vertical="center"/>
    </xf>
    <xf numFmtId="177" fontId="6" fillId="0" borderId="6" xfId="3" applyNumberFormat="1" applyFont="1" applyBorder="1" applyAlignment="1">
      <alignment horizontal="right" vertical="center"/>
    </xf>
    <xf numFmtId="177" fontId="6" fillId="0" borderId="1" xfId="3" applyNumberFormat="1" applyFont="1" applyBorder="1" applyAlignment="1">
      <alignment horizontal="right" vertical="center"/>
    </xf>
    <xf numFmtId="177" fontId="6" fillId="0" borderId="5" xfId="3" applyNumberFormat="1" applyFont="1" applyBorder="1" applyAlignment="1">
      <alignment horizontal="right" vertical="center"/>
    </xf>
    <xf numFmtId="177" fontId="8" fillId="2" borderId="14" xfId="3" applyNumberFormat="1" applyFont="1" applyFill="1" applyBorder="1" applyAlignment="1">
      <alignment vertical="center"/>
    </xf>
    <xf numFmtId="177" fontId="6" fillId="2" borderId="2" xfId="3" applyNumberFormat="1" applyFont="1" applyFill="1" applyBorder="1" applyAlignment="1">
      <alignment vertical="center"/>
    </xf>
    <xf numFmtId="177" fontId="6" fillId="2" borderId="3" xfId="3" applyNumberFormat="1" applyFont="1" applyFill="1" applyBorder="1" applyAlignment="1">
      <alignment vertical="center"/>
    </xf>
    <xf numFmtId="177" fontId="6" fillId="0" borderId="4" xfId="3" applyNumberFormat="1" applyFont="1" applyBorder="1" applyAlignment="1">
      <alignment vertical="center"/>
    </xf>
    <xf numFmtId="177" fontId="6" fillId="0" borderId="7" xfId="3" applyNumberFormat="1" applyFont="1" applyBorder="1" applyAlignment="1">
      <alignment vertical="center"/>
    </xf>
    <xf numFmtId="177" fontId="6" fillId="0" borderId="21" xfId="3" applyNumberFormat="1" applyFont="1" applyBorder="1" applyAlignment="1">
      <alignment vertical="center"/>
    </xf>
    <xf numFmtId="177" fontId="6" fillId="0" borderId="24" xfId="3" applyNumberFormat="1" applyFont="1" applyBorder="1" applyAlignment="1">
      <alignment vertical="center"/>
    </xf>
    <xf numFmtId="177" fontId="8" fillId="0" borderId="0" xfId="3" applyNumberFormat="1" applyFont="1" applyBorder="1" applyAlignment="1">
      <alignment vertical="center"/>
    </xf>
    <xf numFmtId="49" fontId="8" fillId="0" borderId="7" xfId="3" applyNumberFormat="1" applyFont="1" applyBorder="1" applyAlignment="1">
      <alignment horizontal="center" vertical="center"/>
    </xf>
    <xf numFmtId="49" fontId="8" fillId="0" borderId="25" xfId="3" applyNumberFormat="1" applyFont="1" applyBorder="1" applyAlignment="1">
      <alignment horizontal="center" vertical="center" wrapText="1"/>
    </xf>
    <xf numFmtId="49" fontId="8" fillId="0" borderId="12" xfId="3" applyNumberFormat="1" applyFont="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14" xfId="3" applyNumberFormat="1" applyFont="1" applyBorder="1" applyAlignment="1">
      <alignment horizontal="center" vertical="center" shrinkToFit="1"/>
    </xf>
    <xf numFmtId="49" fontId="8" fillId="0" borderId="2" xfId="3" applyNumberFormat="1" applyFont="1" applyBorder="1" applyAlignment="1">
      <alignment horizontal="center" vertical="center" shrinkToFit="1"/>
    </xf>
    <xf numFmtId="49" fontId="8" fillId="0" borderId="3" xfId="3" applyNumberFormat="1" applyFont="1" applyBorder="1" applyAlignment="1">
      <alignment horizontal="center" vertical="center" shrinkToFit="1"/>
    </xf>
  </cellXfs>
  <cellStyles count="10">
    <cellStyle name="パーセント" xfId="2" builtinId="5"/>
    <cellStyle name="桁区切り" xfId="1" builtinId="6"/>
    <cellStyle name="桁区切り 2" xfId="4" xr:uid="{00000000-0005-0000-0000-000002000000}"/>
    <cellStyle name="桁区切り 3" xfId="5" xr:uid="{00000000-0005-0000-0000-000003000000}"/>
    <cellStyle name="桁区切り 4" xfId="9" xr:uid="{00000000-0005-0000-0000-000004000000}"/>
    <cellStyle name="標準" xfId="0" builtinId="0"/>
    <cellStyle name="標準 2" xfId="3" xr:uid="{00000000-0005-0000-0000-000006000000}"/>
    <cellStyle name="標準 3" xfId="6" xr:uid="{00000000-0005-0000-0000-000007000000}"/>
    <cellStyle name="標準 4" xfId="7" xr:uid="{00000000-0005-0000-0000-000008000000}"/>
    <cellStyle name="標準 5" xfId="8" xr:uid="{00000000-0005-0000-0000-000009000000}"/>
  </cellStyles>
  <dxfs count="0"/>
  <tableStyles count="0" defaultTableStyle="TableStyleMedium2" defaultPivotStyle="PivotStyleLight16"/>
  <colors>
    <mruColors>
      <color rgb="FFFFCC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595313</xdr:colOff>
      <xdr:row>32</xdr:row>
      <xdr:rowOff>0</xdr:rowOff>
    </xdr:from>
    <xdr:to>
      <xdr:col>38</xdr:col>
      <xdr:colOff>804863</xdr:colOff>
      <xdr:row>40</xdr:row>
      <xdr:rowOff>177800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0456188" y="5246688"/>
          <a:ext cx="1939925"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簿価合計</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mn-lt"/>
              <a:ea typeface="+mn-ea"/>
              <a:cs typeface="+mn-cs"/>
            </a:rPr>
            <a:t>110,553,379(H27</a:t>
          </a:r>
          <a:r>
            <a:rPr kumimoji="0" lang="ja-JP" altLang="en-US" sz="1100" b="0" i="0" u="none" strike="noStrike">
              <a:solidFill>
                <a:schemeClr val="dk1"/>
              </a:solidFill>
              <a:effectLst/>
              <a:latin typeface="+mn-lt"/>
              <a:ea typeface="+mn-ea"/>
              <a:cs typeface="+mn-cs"/>
            </a:rPr>
            <a:t>年度）</a:t>
          </a:r>
          <a:endParaRPr kumimoji="0" lang="en-US" altLang="ja-JP" sz="1100" b="0" i="0" u="none" strike="noStrike">
            <a:solidFill>
              <a:schemeClr val="dk1"/>
            </a:solidFill>
            <a:effectLst/>
            <a:latin typeface="+mn-lt"/>
            <a:ea typeface="+mn-ea"/>
            <a:cs typeface="+mn-cs"/>
          </a:endParaRPr>
        </a:p>
        <a:p>
          <a:r>
            <a:rPr kumimoji="1" lang="en-US" altLang="ja-JP" sz="1100"/>
            <a:t>106,555,406(H28</a:t>
          </a:r>
          <a:r>
            <a:rPr kumimoji="1" lang="ja-JP" altLang="en-US" sz="1100"/>
            <a:t>年度）</a:t>
          </a:r>
          <a:endParaRPr kumimoji="1" lang="en-US" altLang="ja-JP" sz="1100"/>
        </a:p>
        <a:p>
          <a:endParaRPr kumimoji="1" lang="ja-JP" altLang="en-US" sz="1100"/>
        </a:p>
      </xdr:txBody>
    </xdr:sp>
    <xdr:clientData/>
  </xdr:twoCellAnchor>
  <xdr:twoCellAnchor>
    <xdr:from>
      <xdr:col>37</xdr:col>
      <xdr:colOff>587375</xdr:colOff>
      <xdr:row>60</xdr:row>
      <xdr:rowOff>166687</xdr:rowOff>
    </xdr:from>
    <xdr:to>
      <xdr:col>38</xdr:col>
      <xdr:colOff>796925</xdr:colOff>
      <xdr:row>71</xdr:row>
      <xdr:rowOff>161925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448250" y="10334625"/>
          <a:ext cx="1939925"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簿価合計</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mn-lt"/>
              <a:ea typeface="+mn-ea"/>
              <a:cs typeface="+mn-cs"/>
            </a:rPr>
            <a:t>60,942,596(H27</a:t>
          </a:r>
          <a:r>
            <a:rPr kumimoji="0" lang="ja-JP" altLang="en-US" sz="1100" b="0" i="0" u="none" strike="noStrike">
              <a:solidFill>
                <a:schemeClr val="dk1"/>
              </a:solidFill>
              <a:effectLst/>
              <a:latin typeface="+mn-lt"/>
              <a:ea typeface="+mn-ea"/>
              <a:cs typeface="+mn-cs"/>
            </a:rPr>
            <a:t>年度）</a:t>
          </a:r>
          <a:endParaRPr kumimoji="0" lang="en-US" altLang="ja-JP" sz="1100" b="0" i="0" u="none" strike="noStrike">
            <a:solidFill>
              <a:schemeClr val="dk1"/>
            </a:solidFill>
            <a:effectLst/>
            <a:latin typeface="+mn-lt"/>
            <a:ea typeface="+mn-ea"/>
            <a:cs typeface="+mn-cs"/>
          </a:endParaRPr>
        </a:p>
        <a:p>
          <a:r>
            <a:rPr kumimoji="1" lang="en-US" altLang="ja-JP" sz="1100"/>
            <a:t>56,022,786(H28</a:t>
          </a:r>
          <a:r>
            <a:rPr kumimoji="1" lang="ja-JP" altLang="en-US" sz="1100"/>
            <a:t>年度）</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342900</xdr:colOff>
      <xdr:row>20</xdr:row>
      <xdr:rowOff>152400</xdr:rowOff>
    </xdr:from>
    <xdr:to>
      <xdr:col>40</xdr:col>
      <xdr:colOff>647700</xdr:colOff>
      <xdr:row>29</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4231600" y="3886200"/>
          <a:ext cx="2082800" cy="170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簿価合計</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mn-lt"/>
              <a:ea typeface="+mn-ea"/>
              <a:cs typeface="+mn-cs"/>
            </a:rPr>
            <a:t>96,341,874</a:t>
          </a:r>
          <a:endParaRPr kumimoji="1" lang="ja-JP" altLang="en-US" sz="1100"/>
        </a:p>
      </xdr:txBody>
    </xdr:sp>
    <xdr:clientData/>
  </xdr:twoCellAnchor>
  <xdr:twoCellAnchor>
    <xdr:from>
      <xdr:col>38</xdr:col>
      <xdr:colOff>203200</xdr:colOff>
      <xdr:row>49</xdr:row>
      <xdr:rowOff>101600</xdr:rowOff>
    </xdr:from>
    <xdr:to>
      <xdr:col>40</xdr:col>
      <xdr:colOff>508000</xdr:colOff>
      <xdr:row>58</xdr:row>
      <xdr:rowOff>88900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4091900" y="9372600"/>
          <a:ext cx="2082800" cy="170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簿価合計</a:t>
          </a:r>
          <a:endParaRPr kumimoji="0" lang="en-US" altLang="ja-JP" sz="1100" b="0" i="0" u="none" strike="noStrike">
            <a:solidFill>
              <a:schemeClr val="dk1"/>
            </a:solidFill>
            <a:effectLst/>
            <a:latin typeface="+mn-lt"/>
            <a:ea typeface="+mn-ea"/>
            <a:cs typeface="+mn-cs"/>
          </a:endParaRPr>
        </a:p>
        <a:p>
          <a:r>
            <a:rPr kumimoji="1" lang="en-US" altLang="ja-JP" sz="1100"/>
            <a:t>53,205,331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workbookViewId="0"/>
  </sheetViews>
  <sheetFormatPr defaultColWidth="9" defaultRowHeight="13.5" customHeight="1" x14ac:dyDescent="0.2"/>
  <cols>
    <col min="1" max="1" width="5.21875" style="54" customWidth="1"/>
    <col min="2" max="2" width="9" style="54"/>
    <col min="3" max="3" width="5.6640625" style="54" customWidth="1"/>
    <col min="4" max="4" width="39.33203125" style="54" bestFit="1" customWidth="1"/>
    <col min="5" max="5" width="2.77734375" style="54" customWidth="1"/>
    <col min="6" max="12" width="17.21875" style="54" customWidth="1"/>
    <col min="13" max="13" width="16.33203125" style="54" customWidth="1"/>
    <col min="14" max="14" width="14.88671875" style="54" customWidth="1"/>
    <col min="15" max="16384" width="9" style="54"/>
  </cols>
  <sheetData>
    <row r="1" spans="1:14" ht="13.5" customHeight="1" x14ac:dyDescent="0.2">
      <c r="F1" s="505" t="s">
        <v>464</v>
      </c>
      <c r="G1" s="505"/>
      <c r="H1" s="505"/>
      <c r="I1" s="505" t="s">
        <v>465</v>
      </c>
      <c r="J1" s="505"/>
      <c r="K1" s="505"/>
      <c r="L1" s="505" t="s">
        <v>466</v>
      </c>
      <c r="M1" s="505"/>
      <c r="N1" s="505"/>
    </row>
    <row r="2" spans="1:14" ht="13.5" customHeight="1" x14ac:dyDescent="0.2">
      <c r="A2" s="504" t="s">
        <v>461</v>
      </c>
      <c r="B2" s="504"/>
      <c r="C2" s="504"/>
      <c r="D2" s="504"/>
      <c r="F2" s="54" t="s">
        <v>454</v>
      </c>
      <c r="G2" s="54" t="s">
        <v>462</v>
      </c>
      <c r="H2" s="54" t="s">
        <v>463</v>
      </c>
      <c r="I2" s="54" t="s">
        <v>454</v>
      </c>
      <c r="J2" s="54" t="s">
        <v>462</v>
      </c>
      <c r="K2" s="54" t="s">
        <v>463</v>
      </c>
      <c r="L2" s="54" t="s">
        <v>454</v>
      </c>
      <c r="M2" s="54" t="s">
        <v>462</v>
      </c>
      <c r="N2" s="54" t="s">
        <v>463</v>
      </c>
    </row>
    <row r="3" spans="1:14" ht="13.5" customHeight="1" x14ac:dyDescent="0.2">
      <c r="A3" s="54">
        <v>10</v>
      </c>
      <c r="B3" s="54" t="s">
        <v>127</v>
      </c>
      <c r="D3" s="54" t="s">
        <v>128</v>
      </c>
      <c r="F3" s="54">
        <v>2071398</v>
      </c>
      <c r="G3" s="54">
        <f>F3-H3</f>
        <v>932133</v>
      </c>
      <c r="H3" s="54">
        <v>1139265</v>
      </c>
      <c r="I3" s="54">
        <v>2071398</v>
      </c>
      <c r="J3" s="54">
        <f t="shared" ref="J3:J7" si="0">I3-K3</f>
        <v>969418</v>
      </c>
      <c r="K3" s="54">
        <v>1101980</v>
      </c>
      <c r="L3" s="54">
        <v>2071398</v>
      </c>
      <c r="M3" s="54">
        <f t="shared" ref="M3:M7" si="1">L3-N3</f>
        <v>1006703</v>
      </c>
      <c r="N3" s="54">
        <v>1064695</v>
      </c>
    </row>
    <row r="4" spans="1:14" ht="13.5" customHeight="1" x14ac:dyDescent="0.2">
      <c r="A4" s="54">
        <v>11</v>
      </c>
      <c r="B4" s="54" t="s">
        <v>129</v>
      </c>
      <c r="D4" s="54" t="s">
        <v>130</v>
      </c>
      <c r="F4" s="54">
        <v>7287567</v>
      </c>
      <c r="G4" s="54">
        <f t="shared" ref="G4:G7" si="2">F4-H4</f>
        <v>3279410</v>
      </c>
      <c r="H4" s="54">
        <v>4008157</v>
      </c>
      <c r="I4" s="54">
        <v>7287567</v>
      </c>
      <c r="J4" s="54">
        <f t="shared" si="0"/>
        <v>3410586</v>
      </c>
      <c r="K4" s="54">
        <v>3876981</v>
      </c>
      <c r="L4" s="54">
        <v>7287567</v>
      </c>
      <c r="M4" s="54">
        <f t="shared" si="1"/>
        <v>3541762</v>
      </c>
      <c r="N4" s="54">
        <v>3745805</v>
      </c>
    </row>
    <row r="5" spans="1:14" ht="13.5" customHeight="1" x14ac:dyDescent="0.2">
      <c r="A5" s="54">
        <v>12</v>
      </c>
      <c r="B5" s="54" t="s">
        <v>127</v>
      </c>
      <c r="D5" s="54" t="s">
        <v>131</v>
      </c>
      <c r="F5" s="54">
        <v>2797670</v>
      </c>
      <c r="G5" s="54">
        <f t="shared" si="2"/>
        <v>1208595</v>
      </c>
      <c r="H5" s="54">
        <v>1589075</v>
      </c>
      <c r="I5" s="54">
        <v>2797670</v>
      </c>
      <c r="J5" s="54">
        <f t="shared" si="0"/>
        <v>1258953</v>
      </c>
      <c r="K5" s="54">
        <v>1538717</v>
      </c>
      <c r="L5" s="54">
        <v>2797670</v>
      </c>
      <c r="M5" s="54">
        <f t="shared" si="1"/>
        <v>1309311</v>
      </c>
      <c r="N5" s="54">
        <v>1488359</v>
      </c>
    </row>
    <row r="6" spans="1:14" ht="13.5" customHeight="1" x14ac:dyDescent="0.2">
      <c r="A6" s="54">
        <v>13</v>
      </c>
      <c r="B6" s="54" t="s">
        <v>129</v>
      </c>
      <c r="D6" s="54" t="s">
        <v>132</v>
      </c>
      <c r="F6" s="54">
        <v>1131958</v>
      </c>
      <c r="G6" s="54">
        <f t="shared" si="2"/>
        <v>489012</v>
      </c>
      <c r="H6" s="54">
        <v>642946</v>
      </c>
      <c r="I6" s="54">
        <v>1131958</v>
      </c>
      <c r="J6" s="54">
        <f t="shared" si="0"/>
        <v>509387</v>
      </c>
      <c r="K6" s="54">
        <v>622571</v>
      </c>
      <c r="L6" s="54">
        <v>1131958</v>
      </c>
      <c r="M6" s="54">
        <f t="shared" si="1"/>
        <v>529762</v>
      </c>
      <c r="N6" s="54">
        <v>602196</v>
      </c>
    </row>
    <row r="7" spans="1:14" ht="13.5" customHeight="1" x14ac:dyDescent="0.2">
      <c r="A7" s="54">
        <v>14</v>
      </c>
      <c r="B7" s="54" t="s">
        <v>129</v>
      </c>
      <c r="D7" s="54" t="s">
        <v>133</v>
      </c>
      <c r="F7" s="54">
        <v>3782885</v>
      </c>
      <c r="G7" s="54">
        <f t="shared" si="2"/>
        <v>544774</v>
      </c>
      <c r="H7" s="54">
        <v>3238111</v>
      </c>
      <c r="I7" s="54">
        <v>3782885</v>
      </c>
      <c r="J7" s="54">
        <f t="shared" si="0"/>
        <v>612865</v>
      </c>
      <c r="K7" s="54">
        <v>3170020</v>
      </c>
      <c r="L7" s="54">
        <v>3782885</v>
      </c>
      <c r="M7" s="54">
        <f t="shared" si="1"/>
        <v>680956</v>
      </c>
      <c r="N7" s="54">
        <v>3101929</v>
      </c>
    </row>
    <row r="8" spans="1:14" ht="13.5" customHeight="1" x14ac:dyDescent="0.2">
      <c r="D8" s="408" t="s">
        <v>469</v>
      </c>
      <c r="E8" s="408"/>
      <c r="F8" s="408">
        <f t="shared" ref="F8:N8" si="3">SUM(F3:F7)</f>
        <v>17071478</v>
      </c>
      <c r="G8" s="408">
        <f t="shared" si="3"/>
        <v>6453924</v>
      </c>
      <c r="H8" s="408">
        <f t="shared" si="3"/>
        <v>10617554</v>
      </c>
      <c r="I8" s="408">
        <f t="shared" si="3"/>
        <v>17071478</v>
      </c>
      <c r="J8" s="408">
        <f t="shared" si="3"/>
        <v>6761209</v>
      </c>
      <c r="K8" s="408">
        <f t="shared" si="3"/>
        <v>10310269</v>
      </c>
      <c r="L8" s="408">
        <f t="shared" si="3"/>
        <v>17071478</v>
      </c>
      <c r="M8" s="408">
        <f t="shared" si="3"/>
        <v>7068494</v>
      </c>
      <c r="N8" s="408">
        <f t="shared" si="3"/>
        <v>10002984</v>
      </c>
    </row>
    <row r="9" spans="1:14" ht="13.5" customHeight="1" x14ac:dyDescent="0.2">
      <c r="A9" s="504" t="s">
        <v>468</v>
      </c>
      <c r="B9" s="504"/>
      <c r="C9" s="504"/>
      <c r="D9" s="504"/>
    </row>
    <row r="10" spans="1:14" ht="13.5" customHeight="1" x14ac:dyDescent="0.2">
      <c r="A10" s="54">
        <v>20</v>
      </c>
      <c r="B10" s="54" t="s">
        <v>129</v>
      </c>
      <c r="D10" s="54" t="s">
        <v>135</v>
      </c>
      <c r="F10" s="54">
        <v>5765965</v>
      </c>
      <c r="G10" s="54">
        <f>F10-H10</f>
        <v>3243358</v>
      </c>
      <c r="H10" s="54">
        <v>2522607</v>
      </c>
      <c r="I10" s="54">
        <v>5765965</v>
      </c>
      <c r="J10" s="54">
        <f t="shared" ref="J10:J38" si="4">I10-K10</f>
        <v>3373092</v>
      </c>
      <c r="K10" s="54">
        <v>2392873</v>
      </c>
      <c r="L10" s="54">
        <v>5765965</v>
      </c>
      <c r="M10" s="54">
        <f t="shared" ref="M10:M38" si="5">L10-N10</f>
        <v>3502826</v>
      </c>
      <c r="N10" s="54">
        <v>2263139</v>
      </c>
    </row>
    <row r="11" spans="1:14" ht="13.5" customHeight="1" x14ac:dyDescent="0.2">
      <c r="A11" s="54">
        <v>21</v>
      </c>
      <c r="B11" s="54" t="s">
        <v>129</v>
      </c>
      <c r="D11" s="54" t="s">
        <v>136</v>
      </c>
      <c r="F11" s="54">
        <v>16007614</v>
      </c>
      <c r="G11" s="54">
        <f t="shared" ref="G11:G37" si="6">F11-H11</f>
        <v>9004287</v>
      </c>
      <c r="H11" s="54">
        <v>7003327</v>
      </c>
      <c r="I11" s="54">
        <v>16007614</v>
      </c>
      <c r="J11" s="54">
        <f t="shared" si="4"/>
        <v>9364458</v>
      </c>
      <c r="K11" s="54">
        <v>6643156</v>
      </c>
      <c r="L11" s="54">
        <v>16007614</v>
      </c>
      <c r="M11" s="54">
        <f t="shared" si="5"/>
        <v>9724629</v>
      </c>
      <c r="N11" s="54">
        <v>6282985</v>
      </c>
    </row>
    <row r="12" spans="1:14" ht="13.5" customHeight="1" x14ac:dyDescent="0.2">
      <c r="A12" s="54">
        <v>22</v>
      </c>
      <c r="B12" s="54" t="s">
        <v>127</v>
      </c>
      <c r="D12" s="54" t="s">
        <v>137</v>
      </c>
      <c r="F12" s="54">
        <v>19098651</v>
      </c>
      <c r="G12" s="54">
        <f t="shared" si="6"/>
        <v>17188785</v>
      </c>
      <c r="H12" s="54">
        <v>1909866</v>
      </c>
      <c r="I12" s="54">
        <v>19098651</v>
      </c>
      <c r="J12" s="54">
        <f t="shared" si="4"/>
        <v>17188785</v>
      </c>
      <c r="K12" s="54">
        <v>1909866</v>
      </c>
      <c r="L12" s="54">
        <v>19098651</v>
      </c>
      <c r="M12" s="54">
        <f t="shared" si="5"/>
        <v>17188785</v>
      </c>
      <c r="N12" s="54">
        <v>1909866</v>
      </c>
    </row>
    <row r="13" spans="1:14" ht="13.5" customHeight="1" x14ac:dyDescent="0.2">
      <c r="A13" s="54">
        <v>23</v>
      </c>
      <c r="B13" s="54" t="s">
        <v>129</v>
      </c>
      <c r="D13" s="54" t="s">
        <v>138</v>
      </c>
      <c r="F13" s="54">
        <v>7925442</v>
      </c>
      <c r="G13" s="54">
        <f t="shared" si="6"/>
        <v>4458067</v>
      </c>
      <c r="H13" s="54">
        <v>3467375</v>
      </c>
      <c r="I13" s="54">
        <v>7925442</v>
      </c>
      <c r="J13" s="54">
        <f t="shared" si="4"/>
        <v>4636389</v>
      </c>
      <c r="K13" s="54">
        <v>3289053</v>
      </c>
      <c r="L13" s="54">
        <v>7925442</v>
      </c>
      <c r="M13" s="54">
        <f t="shared" si="5"/>
        <v>4814711</v>
      </c>
      <c r="N13" s="54">
        <v>3110731</v>
      </c>
    </row>
    <row r="14" spans="1:14" ht="13.5" customHeight="1" x14ac:dyDescent="0.2">
      <c r="A14" s="54">
        <v>24</v>
      </c>
      <c r="B14" s="54" t="s">
        <v>129</v>
      </c>
      <c r="D14" s="54" t="s">
        <v>139</v>
      </c>
      <c r="F14" s="54">
        <v>8458514</v>
      </c>
      <c r="G14" s="54">
        <f t="shared" si="6"/>
        <v>4229262</v>
      </c>
      <c r="H14" s="54">
        <v>4229252</v>
      </c>
      <c r="I14" s="54">
        <v>8458514</v>
      </c>
      <c r="J14" s="54">
        <f t="shared" si="4"/>
        <v>4398432</v>
      </c>
      <c r="K14" s="54">
        <v>4060082</v>
      </c>
      <c r="L14" s="54">
        <v>8458514</v>
      </c>
      <c r="M14" s="54">
        <f t="shared" si="5"/>
        <v>4567602</v>
      </c>
      <c r="N14" s="54">
        <v>3890912</v>
      </c>
    </row>
    <row r="15" spans="1:14" ht="13.5" customHeight="1" x14ac:dyDescent="0.2">
      <c r="A15" s="54">
        <v>25</v>
      </c>
      <c r="B15" s="54" t="s">
        <v>129</v>
      </c>
      <c r="D15" s="54" t="s">
        <v>140</v>
      </c>
      <c r="F15" s="54">
        <v>6198524</v>
      </c>
      <c r="G15" s="54">
        <f t="shared" si="6"/>
        <v>3486681</v>
      </c>
      <c r="H15" s="54">
        <v>2711843</v>
      </c>
      <c r="I15" s="54">
        <v>6198524</v>
      </c>
      <c r="J15" s="54">
        <f t="shared" si="4"/>
        <v>3626147</v>
      </c>
      <c r="K15" s="54">
        <v>2572377</v>
      </c>
      <c r="L15" s="54">
        <v>6198524</v>
      </c>
      <c r="M15" s="54">
        <f t="shared" si="5"/>
        <v>3765613</v>
      </c>
      <c r="N15" s="54">
        <v>2432911</v>
      </c>
    </row>
    <row r="16" spans="1:14" ht="13.5" customHeight="1" x14ac:dyDescent="0.2">
      <c r="A16" s="54">
        <v>26</v>
      </c>
      <c r="B16" s="54" t="s">
        <v>129</v>
      </c>
      <c r="D16" s="54" t="s">
        <v>141</v>
      </c>
      <c r="F16" s="54">
        <v>9526590</v>
      </c>
      <c r="G16" s="54">
        <f t="shared" si="6"/>
        <v>5358711</v>
      </c>
      <c r="H16" s="54">
        <v>4167879</v>
      </c>
      <c r="I16" s="54">
        <v>9526590</v>
      </c>
      <c r="J16" s="54">
        <f t="shared" si="4"/>
        <v>5573059</v>
      </c>
      <c r="K16" s="54">
        <v>3953531</v>
      </c>
      <c r="L16" s="54">
        <v>9526590</v>
      </c>
      <c r="M16" s="54">
        <f t="shared" si="5"/>
        <v>5787407</v>
      </c>
      <c r="N16" s="54">
        <v>3739183</v>
      </c>
    </row>
    <row r="17" spans="1:14" ht="14.25" customHeight="1" x14ac:dyDescent="0.2">
      <c r="A17" s="54">
        <v>27</v>
      </c>
      <c r="B17" s="54" t="s">
        <v>129</v>
      </c>
      <c r="D17" s="54" t="s">
        <v>142</v>
      </c>
      <c r="F17" s="54">
        <v>5950854</v>
      </c>
      <c r="G17" s="54">
        <f t="shared" si="6"/>
        <v>3347358</v>
      </c>
      <c r="H17" s="54">
        <v>2603496</v>
      </c>
      <c r="I17" s="54">
        <v>5950854</v>
      </c>
      <c r="J17" s="54">
        <f t="shared" si="4"/>
        <v>3481252</v>
      </c>
      <c r="K17" s="54">
        <v>2469602</v>
      </c>
      <c r="L17" s="54">
        <v>5950854</v>
      </c>
      <c r="M17" s="54">
        <f t="shared" si="5"/>
        <v>3615146</v>
      </c>
      <c r="N17" s="54">
        <v>2335708</v>
      </c>
    </row>
    <row r="18" spans="1:14" ht="13.5" customHeight="1" x14ac:dyDescent="0.2">
      <c r="A18" s="54">
        <v>28</v>
      </c>
      <c r="B18" s="54" t="s">
        <v>129</v>
      </c>
      <c r="D18" s="54" t="s">
        <v>143</v>
      </c>
      <c r="J18" s="54">
        <f t="shared" si="4"/>
        <v>0</v>
      </c>
      <c r="M18" s="54">
        <f t="shared" si="5"/>
        <v>0</v>
      </c>
      <c r="N18" s="54">
        <v>0</v>
      </c>
    </row>
    <row r="19" spans="1:14" ht="13.5" customHeight="1" x14ac:dyDescent="0.2">
      <c r="A19" s="54">
        <v>29</v>
      </c>
      <c r="B19" s="54" t="s">
        <v>129</v>
      </c>
      <c r="D19" s="54" t="s">
        <v>144</v>
      </c>
      <c r="F19" s="54">
        <v>3593151</v>
      </c>
      <c r="G19" s="54">
        <f t="shared" si="6"/>
        <v>2021160</v>
      </c>
      <c r="H19" s="54">
        <v>1571991</v>
      </c>
      <c r="I19" s="54">
        <v>3593151</v>
      </c>
      <c r="J19" s="54">
        <f t="shared" si="4"/>
        <v>2102005</v>
      </c>
      <c r="K19" s="54">
        <v>1491146</v>
      </c>
      <c r="L19" s="54">
        <v>3593151</v>
      </c>
      <c r="M19" s="54">
        <f t="shared" si="5"/>
        <v>2182850</v>
      </c>
      <c r="N19" s="54">
        <v>1410301</v>
      </c>
    </row>
    <row r="20" spans="1:14" ht="13.5" customHeight="1" x14ac:dyDescent="0.2">
      <c r="A20" s="54">
        <v>30</v>
      </c>
      <c r="B20" s="54" t="s">
        <v>127</v>
      </c>
      <c r="D20" s="54" t="s">
        <v>145</v>
      </c>
      <c r="F20" s="54">
        <v>3049982</v>
      </c>
      <c r="G20" s="54">
        <f t="shared" si="6"/>
        <v>1317609</v>
      </c>
      <c r="H20" s="54">
        <v>1732373</v>
      </c>
      <c r="I20" s="54">
        <v>3049982</v>
      </c>
      <c r="J20" s="54">
        <f t="shared" si="4"/>
        <v>1372508</v>
      </c>
      <c r="K20" s="54">
        <v>1677474</v>
      </c>
      <c r="L20" s="54">
        <v>3049982</v>
      </c>
      <c r="M20" s="54">
        <f t="shared" si="5"/>
        <v>1427407</v>
      </c>
      <c r="N20" s="54">
        <v>1622575</v>
      </c>
    </row>
    <row r="21" spans="1:14" ht="13.5" customHeight="1" x14ac:dyDescent="0.2">
      <c r="A21" s="54">
        <v>31</v>
      </c>
      <c r="B21" s="54" t="s">
        <v>146</v>
      </c>
      <c r="D21" s="54" t="s">
        <v>147</v>
      </c>
      <c r="F21" s="54">
        <v>8606949</v>
      </c>
      <c r="G21" s="54">
        <f t="shared" si="6"/>
        <v>4647758</v>
      </c>
      <c r="H21" s="54">
        <v>3959191</v>
      </c>
      <c r="I21" s="54">
        <v>8606949</v>
      </c>
      <c r="J21" s="54">
        <f t="shared" si="4"/>
        <v>4841414</v>
      </c>
      <c r="K21" s="54">
        <v>3765535</v>
      </c>
      <c r="L21" s="54">
        <v>8606949</v>
      </c>
      <c r="M21" s="54">
        <f t="shared" si="5"/>
        <v>5035070</v>
      </c>
      <c r="N21" s="54">
        <v>3571879</v>
      </c>
    </row>
    <row r="22" spans="1:14" ht="15" customHeight="1" x14ac:dyDescent="0.2">
      <c r="A22" s="54">
        <v>32</v>
      </c>
      <c r="B22" s="54" t="s">
        <v>146</v>
      </c>
      <c r="D22" s="54" t="s">
        <v>148</v>
      </c>
      <c r="I22" s="54">
        <v>8549999</v>
      </c>
      <c r="J22" s="54">
        <f t="shared" si="4"/>
        <v>0</v>
      </c>
      <c r="K22" s="54">
        <v>8549999</v>
      </c>
      <c r="L22" s="54">
        <v>8549999</v>
      </c>
      <c r="M22" s="54">
        <f t="shared" si="5"/>
        <v>439714</v>
      </c>
      <c r="N22" s="54">
        <v>8110285</v>
      </c>
    </row>
    <row r="23" spans="1:14" ht="13.5" customHeight="1" x14ac:dyDescent="0.2">
      <c r="A23" s="54">
        <v>33</v>
      </c>
      <c r="B23" s="54" t="s">
        <v>146</v>
      </c>
      <c r="D23" s="54" t="s">
        <v>149</v>
      </c>
      <c r="F23" s="54">
        <v>1663066</v>
      </c>
      <c r="G23" s="54">
        <f t="shared" si="6"/>
        <v>898071</v>
      </c>
      <c r="H23" s="54">
        <v>764995</v>
      </c>
      <c r="I23" s="54">
        <v>1663066</v>
      </c>
      <c r="J23" s="54">
        <f t="shared" si="4"/>
        <v>935489</v>
      </c>
      <c r="K23" s="54">
        <v>727577</v>
      </c>
      <c r="L23" s="54">
        <v>1663066</v>
      </c>
      <c r="M23" s="54">
        <f t="shared" si="5"/>
        <v>972907</v>
      </c>
      <c r="N23" s="54">
        <v>690159</v>
      </c>
    </row>
    <row r="24" spans="1:14" ht="13.5" customHeight="1" x14ac:dyDescent="0.2">
      <c r="A24" s="54">
        <v>34</v>
      </c>
      <c r="B24" s="54" t="s">
        <v>146</v>
      </c>
      <c r="D24" s="54" t="s">
        <v>150</v>
      </c>
      <c r="I24" s="54">
        <v>728857</v>
      </c>
      <c r="J24" s="54">
        <f t="shared" si="4"/>
        <v>0</v>
      </c>
      <c r="K24" s="54">
        <v>728857</v>
      </c>
      <c r="L24" s="54">
        <v>728857</v>
      </c>
      <c r="M24" s="54">
        <f t="shared" si="5"/>
        <v>37484</v>
      </c>
      <c r="N24" s="54">
        <v>691373</v>
      </c>
    </row>
    <row r="25" spans="1:14" ht="13.5" customHeight="1" x14ac:dyDescent="0.2">
      <c r="A25" s="54">
        <v>35</v>
      </c>
      <c r="B25" s="54" t="s">
        <v>127</v>
      </c>
      <c r="D25" s="54" t="s">
        <v>151</v>
      </c>
      <c r="F25" s="54">
        <v>21125190</v>
      </c>
      <c r="G25" s="54">
        <f t="shared" si="6"/>
        <v>19012671</v>
      </c>
      <c r="H25" s="54">
        <v>2112519</v>
      </c>
      <c r="I25" s="54">
        <v>21125190</v>
      </c>
      <c r="J25" s="54">
        <f t="shared" si="4"/>
        <v>19012671</v>
      </c>
      <c r="K25" s="54">
        <v>2112519</v>
      </c>
      <c r="L25" s="54">
        <v>21125190</v>
      </c>
      <c r="M25" s="54">
        <f t="shared" si="5"/>
        <v>19012671</v>
      </c>
      <c r="N25" s="54">
        <v>2112519</v>
      </c>
    </row>
    <row r="26" spans="1:14" ht="13.5" customHeight="1" x14ac:dyDescent="0.2">
      <c r="A26" s="54">
        <v>36</v>
      </c>
      <c r="B26" s="54" t="s">
        <v>127</v>
      </c>
      <c r="D26" s="54" t="s">
        <v>152</v>
      </c>
      <c r="F26" s="54">
        <v>1264893</v>
      </c>
      <c r="G26" s="54">
        <f t="shared" si="6"/>
        <v>607166</v>
      </c>
      <c r="H26" s="54">
        <v>657727</v>
      </c>
      <c r="I26" s="54">
        <v>1264893</v>
      </c>
      <c r="J26" s="54">
        <f t="shared" si="4"/>
        <v>632463</v>
      </c>
      <c r="K26" s="54">
        <v>632430</v>
      </c>
      <c r="L26" s="54">
        <v>1264893</v>
      </c>
      <c r="M26" s="54">
        <f t="shared" si="5"/>
        <v>657760</v>
      </c>
      <c r="N26" s="54">
        <v>607133</v>
      </c>
    </row>
    <row r="27" spans="1:14" ht="13.5" customHeight="1" x14ac:dyDescent="0.2">
      <c r="A27" s="54">
        <v>37</v>
      </c>
      <c r="B27" s="54" t="s">
        <v>146</v>
      </c>
      <c r="D27" s="54" t="s">
        <v>153</v>
      </c>
      <c r="F27" s="54">
        <v>2656678</v>
      </c>
      <c r="G27" s="54">
        <f t="shared" si="6"/>
        <v>1147690</v>
      </c>
      <c r="H27" s="54">
        <v>1508988</v>
      </c>
      <c r="I27" s="54">
        <v>2656678</v>
      </c>
      <c r="J27" s="54">
        <f t="shared" si="4"/>
        <v>1195510</v>
      </c>
      <c r="K27" s="54">
        <v>1461168</v>
      </c>
      <c r="L27" s="54">
        <v>2656678</v>
      </c>
      <c r="M27" s="54">
        <f t="shared" si="5"/>
        <v>1243330</v>
      </c>
      <c r="N27" s="54">
        <v>1413348</v>
      </c>
    </row>
    <row r="28" spans="1:14" ht="13.5" customHeight="1" x14ac:dyDescent="0.2">
      <c r="A28" s="54">
        <v>38</v>
      </c>
      <c r="B28" s="54" t="s">
        <v>146</v>
      </c>
      <c r="D28" s="54" t="s">
        <v>154</v>
      </c>
      <c r="J28" s="54">
        <f t="shared" si="4"/>
        <v>0</v>
      </c>
      <c r="M28" s="54">
        <f t="shared" si="5"/>
        <v>0</v>
      </c>
      <c r="N28" s="54">
        <v>0</v>
      </c>
    </row>
    <row r="29" spans="1:14" ht="13.5" customHeight="1" x14ac:dyDescent="0.2">
      <c r="A29" s="54">
        <v>39</v>
      </c>
      <c r="B29" s="54" t="s">
        <v>146</v>
      </c>
      <c r="D29" s="54" t="s">
        <v>155</v>
      </c>
      <c r="F29" s="54">
        <v>25220000</v>
      </c>
      <c r="G29" s="54">
        <f t="shared" si="6"/>
        <v>7376850</v>
      </c>
      <c r="H29" s="54">
        <v>17843150</v>
      </c>
      <c r="I29" s="54">
        <v>25220000</v>
      </c>
      <c r="J29" s="54">
        <f t="shared" si="4"/>
        <v>7944300</v>
      </c>
      <c r="K29" s="54">
        <v>17275700</v>
      </c>
      <c r="L29" s="54">
        <v>25220000</v>
      </c>
      <c r="M29" s="54">
        <f t="shared" si="5"/>
        <v>8511750</v>
      </c>
      <c r="N29" s="54">
        <v>16708250</v>
      </c>
    </row>
    <row r="30" spans="1:14" ht="13.5" customHeight="1" x14ac:dyDescent="0.2">
      <c r="A30" s="54">
        <v>40</v>
      </c>
      <c r="B30" s="54" t="s">
        <v>129</v>
      </c>
      <c r="D30" s="54" t="s">
        <v>156</v>
      </c>
      <c r="F30" s="54">
        <v>13070000</v>
      </c>
      <c r="G30" s="54">
        <f t="shared" si="6"/>
        <v>2646675</v>
      </c>
      <c r="H30" s="54">
        <v>10423325</v>
      </c>
      <c r="I30" s="54">
        <v>13070000</v>
      </c>
      <c r="J30" s="54">
        <f t="shared" si="4"/>
        <v>2940750</v>
      </c>
      <c r="K30" s="54">
        <v>10129250</v>
      </c>
      <c r="L30" s="54">
        <v>13070000</v>
      </c>
      <c r="M30" s="54">
        <f t="shared" si="5"/>
        <v>3234825</v>
      </c>
      <c r="N30" s="54">
        <v>9835175</v>
      </c>
    </row>
    <row r="31" spans="1:14" ht="13.5" customHeight="1" x14ac:dyDescent="0.2">
      <c r="A31" s="54">
        <v>41</v>
      </c>
      <c r="B31" s="54" t="s">
        <v>127</v>
      </c>
      <c r="D31" s="54" t="s">
        <v>157</v>
      </c>
      <c r="F31" s="54">
        <v>29230000</v>
      </c>
      <c r="G31" s="54">
        <f t="shared" si="6"/>
        <v>23676300</v>
      </c>
      <c r="H31" s="54">
        <v>5553700</v>
      </c>
      <c r="I31" s="54">
        <v>29230000</v>
      </c>
      <c r="J31" s="54">
        <f t="shared" si="4"/>
        <v>26307000</v>
      </c>
      <c r="K31" s="54">
        <v>2923000</v>
      </c>
      <c r="L31" s="54">
        <v>29230000</v>
      </c>
      <c r="M31" s="54">
        <f t="shared" si="5"/>
        <v>26307000</v>
      </c>
      <c r="N31" s="54">
        <v>2923000</v>
      </c>
    </row>
    <row r="32" spans="1:14" ht="13.5" customHeight="1" x14ac:dyDescent="0.2">
      <c r="A32" s="54">
        <v>42</v>
      </c>
      <c r="B32" s="54" t="s">
        <v>127</v>
      </c>
      <c r="D32" s="54" t="s">
        <v>158</v>
      </c>
      <c r="F32" s="54">
        <v>6970702</v>
      </c>
      <c r="G32" s="54">
        <f t="shared" si="6"/>
        <v>1254751</v>
      </c>
      <c r="H32" s="54">
        <v>5715951</v>
      </c>
      <c r="I32" s="54">
        <v>6970702</v>
      </c>
      <c r="J32" s="54">
        <f t="shared" si="4"/>
        <v>1411591</v>
      </c>
      <c r="K32" s="54">
        <v>5559111</v>
      </c>
      <c r="L32" s="54">
        <v>6970702</v>
      </c>
      <c r="M32" s="54">
        <f t="shared" si="5"/>
        <v>1568431</v>
      </c>
      <c r="N32" s="54">
        <v>5402271</v>
      </c>
    </row>
    <row r="33" spans="1:14" ht="13.5" customHeight="1" x14ac:dyDescent="0.2">
      <c r="A33" s="54">
        <v>43</v>
      </c>
      <c r="B33" s="54" t="s">
        <v>127</v>
      </c>
      <c r="D33" s="54" t="s">
        <v>159</v>
      </c>
      <c r="F33" s="54">
        <v>8887100</v>
      </c>
      <c r="G33" s="54">
        <f t="shared" si="6"/>
        <v>1399743</v>
      </c>
      <c r="H33" s="54">
        <v>7487357</v>
      </c>
      <c r="I33" s="54">
        <v>8887100</v>
      </c>
      <c r="J33" s="54">
        <f t="shared" si="4"/>
        <v>1599702</v>
      </c>
      <c r="K33" s="54">
        <v>7287398</v>
      </c>
      <c r="L33" s="54">
        <v>8887100</v>
      </c>
      <c r="M33" s="54">
        <f t="shared" si="5"/>
        <v>1799661</v>
      </c>
      <c r="N33" s="54">
        <v>7087439</v>
      </c>
    </row>
    <row r="34" spans="1:14" ht="13.5" customHeight="1" x14ac:dyDescent="0.2">
      <c r="A34" s="54">
        <v>44</v>
      </c>
      <c r="B34" s="54" t="s">
        <v>127</v>
      </c>
      <c r="D34" s="54" t="s">
        <v>160</v>
      </c>
      <c r="F34" s="54">
        <v>780000</v>
      </c>
      <c r="G34" s="54">
        <f t="shared" si="6"/>
        <v>245700</v>
      </c>
      <c r="H34" s="54">
        <v>534300</v>
      </c>
      <c r="I34" s="54">
        <v>780000</v>
      </c>
      <c r="J34" s="54">
        <f t="shared" si="4"/>
        <v>280800</v>
      </c>
      <c r="K34" s="54">
        <v>499200</v>
      </c>
      <c r="L34" s="54">
        <v>780000</v>
      </c>
      <c r="M34" s="54">
        <f t="shared" si="5"/>
        <v>315900</v>
      </c>
      <c r="N34" s="54">
        <v>464100</v>
      </c>
    </row>
    <row r="35" spans="1:14" ht="13.5" customHeight="1" x14ac:dyDescent="0.2">
      <c r="A35" s="54">
        <v>45</v>
      </c>
      <c r="B35" s="54" t="s">
        <v>127</v>
      </c>
      <c r="D35" s="54" t="s">
        <v>161</v>
      </c>
      <c r="F35" s="54">
        <v>7683905</v>
      </c>
      <c r="G35" s="54">
        <f t="shared" si="6"/>
        <v>1210243</v>
      </c>
      <c r="H35" s="54">
        <v>6473662</v>
      </c>
      <c r="I35" s="54">
        <v>7683905</v>
      </c>
      <c r="J35" s="54">
        <f t="shared" si="4"/>
        <v>1383130</v>
      </c>
      <c r="K35" s="54">
        <v>6300775</v>
      </c>
      <c r="L35" s="54">
        <v>7683905</v>
      </c>
      <c r="M35" s="54">
        <f t="shared" si="5"/>
        <v>1556017</v>
      </c>
      <c r="N35" s="54">
        <v>6127888</v>
      </c>
    </row>
    <row r="36" spans="1:14" ht="13.5" customHeight="1" x14ac:dyDescent="0.2">
      <c r="A36" s="54">
        <v>46</v>
      </c>
      <c r="B36" s="54" t="s">
        <v>127</v>
      </c>
      <c r="D36" s="54" t="s">
        <v>162</v>
      </c>
      <c r="F36" s="54">
        <v>400000</v>
      </c>
      <c r="G36" s="54">
        <f t="shared" si="6"/>
        <v>108000</v>
      </c>
      <c r="H36" s="54">
        <v>292000</v>
      </c>
      <c r="I36" s="54">
        <v>400000</v>
      </c>
      <c r="J36" s="54">
        <f t="shared" si="4"/>
        <v>126000</v>
      </c>
      <c r="K36" s="54">
        <v>274000</v>
      </c>
      <c r="L36" s="54">
        <v>400000</v>
      </c>
      <c r="M36" s="54">
        <f t="shared" si="5"/>
        <v>144000</v>
      </c>
      <c r="N36" s="54">
        <v>256000</v>
      </c>
    </row>
    <row r="37" spans="1:14" ht="13.5" customHeight="1" x14ac:dyDescent="0.2">
      <c r="A37" s="54">
        <v>47</v>
      </c>
      <c r="B37" s="54" t="s">
        <v>127</v>
      </c>
      <c r="D37" s="54" t="s">
        <v>163</v>
      </c>
      <c r="F37" s="54">
        <v>1500000</v>
      </c>
      <c r="G37" s="54">
        <f t="shared" si="6"/>
        <v>405000</v>
      </c>
      <c r="H37" s="54">
        <v>1095000</v>
      </c>
      <c r="I37" s="54">
        <v>1500000</v>
      </c>
      <c r="J37" s="54">
        <f t="shared" si="4"/>
        <v>472500</v>
      </c>
      <c r="K37" s="54">
        <v>1027500</v>
      </c>
      <c r="L37" s="54">
        <v>1500000</v>
      </c>
      <c r="M37" s="54">
        <f t="shared" si="5"/>
        <v>540000</v>
      </c>
      <c r="N37" s="54">
        <v>960000</v>
      </c>
    </row>
    <row r="38" spans="1:14" ht="13.5" customHeight="1" x14ac:dyDescent="0.2">
      <c r="A38" s="54">
        <v>48</v>
      </c>
      <c r="B38" s="54" t="s">
        <v>127</v>
      </c>
      <c r="D38" s="54" t="s">
        <v>456</v>
      </c>
      <c r="I38" s="54">
        <v>10840200</v>
      </c>
      <c r="J38" s="54">
        <f t="shared" si="4"/>
        <v>0</v>
      </c>
      <c r="K38" s="54">
        <v>10840200</v>
      </c>
      <c r="L38" s="54">
        <v>10840200</v>
      </c>
      <c r="M38" s="54">
        <f t="shared" si="5"/>
        <v>243924</v>
      </c>
      <c r="N38" s="54">
        <v>10596276</v>
      </c>
    </row>
    <row r="39" spans="1:14" ht="13.5" customHeight="1" x14ac:dyDescent="0.2">
      <c r="D39" s="408" t="s">
        <v>469</v>
      </c>
      <c r="E39" s="408"/>
      <c r="F39" s="408">
        <f>SUM(F10:F38)</f>
        <v>214633770</v>
      </c>
      <c r="G39" s="408">
        <f t="shared" ref="G39:N39" si="7">SUM(G10:G38)</f>
        <v>118291896</v>
      </c>
      <c r="H39" s="408">
        <f t="shared" si="7"/>
        <v>96341874</v>
      </c>
      <c r="I39" s="408">
        <f t="shared" si="7"/>
        <v>234752826</v>
      </c>
      <c r="J39" s="408">
        <f t="shared" si="7"/>
        <v>124199447</v>
      </c>
      <c r="K39" s="408">
        <f t="shared" si="7"/>
        <v>110553379</v>
      </c>
      <c r="L39" s="408">
        <f t="shared" si="7"/>
        <v>234752826</v>
      </c>
      <c r="M39" s="408">
        <f t="shared" si="7"/>
        <v>128197420</v>
      </c>
      <c r="N39" s="408">
        <f t="shared" si="7"/>
        <v>106555406</v>
      </c>
    </row>
    <row r="41" spans="1:14" ht="13.5" customHeight="1" x14ac:dyDescent="0.2">
      <c r="A41" s="504" t="s">
        <v>470</v>
      </c>
      <c r="B41" s="504"/>
      <c r="C41" s="504"/>
      <c r="D41" s="504"/>
    </row>
    <row r="42" spans="1:14" ht="13.5" customHeight="1" x14ac:dyDescent="0.2">
      <c r="A42" s="54">
        <v>100</v>
      </c>
      <c r="B42" s="54" t="s">
        <v>127</v>
      </c>
      <c r="D42" s="54" t="s">
        <v>165</v>
      </c>
    </row>
    <row r="43" spans="1:14" ht="13.5" customHeight="1" x14ac:dyDescent="0.2">
      <c r="A43" s="54">
        <v>101</v>
      </c>
      <c r="B43" s="54" t="s">
        <v>127</v>
      </c>
      <c r="D43" s="54" t="s">
        <v>166</v>
      </c>
      <c r="F43" s="54">
        <v>22305016</v>
      </c>
      <c r="G43" s="54">
        <f t="shared" ref="G43:G63" si="8">F43-H43</f>
        <v>20074514</v>
      </c>
      <c r="H43" s="54">
        <v>2230502</v>
      </c>
      <c r="I43" s="54">
        <v>22305016</v>
      </c>
      <c r="J43" s="54">
        <f t="shared" ref="J43:J65" si="9">I43-K43</f>
        <v>20074514</v>
      </c>
      <c r="K43" s="54">
        <v>2230502</v>
      </c>
      <c r="L43" s="54">
        <v>22305016</v>
      </c>
      <c r="M43" s="54">
        <f t="shared" ref="M43:M65" si="10">L43-N43</f>
        <v>20074514</v>
      </c>
      <c r="N43" s="54">
        <v>2230502</v>
      </c>
    </row>
    <row r="44" spans="1:14" ht="13.5" customHeight="1" x14ac:dyDescent="0.2">
      <c r="A44" s="54">
        <v>102</v>
      </c>
      <c r="B44" s="54" t="s">
        <v>127</v>
      </c>
      <c r="D44" s="54" t="s">
        <v>167</v>
      </c>
      <c r="F44" s="54">
        <v>3629978</v>
      </c>
      <c r="G44" s="54">
        <f t="shared" si="8"/>
        <v>3266980</v>
      </c>
      <c r="H44" s="54">
        <v>362998</v>
      </c>
      <c r="I44" s="54">
        <v>3629978</v>
      </c>
      <c r="J44" s="54">
        <f t="shared" si="9"/>
        <v>3266980</v>
      </c>
      <c r="K44" s="54">
        <v>362998</v>
      </c>
      <c r="L44" s="54">
        <v>3629978</v>
      </c>
      <c r="M44" s="54">
        <f t="shared" si="10"/>
        <v>3266980</v>
      </c>
      <c r="N44" s="54">
        <v>362998</v>
      </c>
    </row>
    <row r="45" spans="1:14" ht="13.5" customHeight="1" x14ac:dyDescent="0.2">
      <c r="A45" s="54">
        <v>103</v>
      </c>
      <c r="B45" s="54" t="s">
        <v>127</v>
      </c>
      <c r="D45" s="54" t="s">
        <v>168</v>
      </c>
      <c r="G45" s="54">
        <f t="shared" si="8"/>
        <v>0</v>
      </c>
      <c r="I45" s="54">
        <v>670696</v>
      </c>
      <c r="J45" s="54">
        <f t="shared" si="9"/>
        <v>0</v>
      </c>
      <c r="K45" s="54">
        <v>670696</v>
      </c>
      <c r="L45" s="54">
        <v>670696</v>
      </c>
      <c r="M45" s="54">
        <f t="shared" si="10"/>
        <v>0</v>
      </c>
      <c r="N45" s="54">
        <v>670696</v>
      </c>
    </row>
    <row r="46" spans="1:14" ht="13.5" customHeight="1" x14ac:dyDescent="0.2">
      <c r="A46" s="54">
        <v>104</v>
      </c>
      <c r="B46" s="54" t="s">
        <v>146</v>
      </c>
      <c r="D46" s="54" t="s">
        <v>169</v>
      </c>
      <c r="F46" s="54">
        <v>791500</v>
      </c>
      <c r="G46" s="54">
        <f t="shared" si="8"/>
        <v>712350</v>
      </c>
      <c r="H46" s="54">
        <v>79150</v>
      </c>
      <c r="I46" s="54">
        <v>791500</v>
      </c>
      <c r="J46" s="54">
        <f t="shared" si="9"/>
        <v>712350</v>
      </c>
      <c r="K46" s="54">
        <v>79150</v>
      </c>
      <c r="L46" s="54">
        <v>791500</v>
      </c>
      <c r="M46" s="54">
        <f t="shared" si="10"/>
        <v>712350</v>
      </c>
      <c r="N46" s="54">
        <v>79150</v>
      </c>
    </row>
    <row r="47" spans="1:14" ht="13.5" customHeight="1" x14ac:dyDescent="0.2">
      <c r="A47" s="54">
        <v>105</v>
      </c>
      <c r="B47" s="54" t="s">
        <v>146</v>
      </c>
      <c r="D47" s="54" t="s">
        <v>170</v>
      </c>
      <c r="G47" s="54">
        <f t="shared" si="8"/>
        <v>0</v>
      </c>
      <c r="I47" s="54">
        <v>70808</v>
      </c>
      <c r="J47" s="54">
        <f t="shared" si="9"/>
        <v>0</v>
      </c>
      <c r="K47" s="54">
        <v>70808</v>
      </c>
      <c r="L47" s="54">
        <v>70808</v>
      </c>
      <c r="M47" s="54">
        <f t="shared" si="10"/>
        <v>0</v>
      </c>
      <c r="N47" s="54">
        <v>70808</v>
      </c>
    </row>
    <row r="48" spans="1:14" ht="13.5" customHeight="1" x14ac:dyDescent="0.2">
      <c r="A48" s="54">
        <v>106</v>
      </c>
      <c r="B48" s="54" t="s">
        <v>129</v>
      </c>
      <c r="D48" s="54" t="s">
        <v>171</v>
      </c>
      <c r="F48" s="54">
        <v>18572948</v>
      </c>
      <c r="G48" s="54">
        <f t="shared" si="8"/>
        <v>16715653</v>
      </c>
      <c r="H48" s="54">
        <v>1857295</v>
      </c>
      <c r="I48" s="54">
        <v>18572948</v>
      </c>
      <c r="J48" s="54">
        <f t="shared" si="9"/>
        <v>16715653</v>
      </c>
      <c r="K48" s="54">
        <v>1857295</v>
      </c>
      <c r="L48" s="54">
        <v>18572948</v>
      </c>
      <c r="M48" s="54">
        <f t="shared" si="10"/>
        <v>16715653</v>
      </c>
      <c r="N48" s="54">
        <v>1857295</v>
      </c>
    </row>
    <row r="49" spans="1:14" ht="13.5" customHeight="1" x14ac:dyDescent="0.2">
      <c r="A49" s="54">
        <v>107</v>
      </c>
      <c r="B49" s="54" t="s">
        <v>127</v>
      </c>
      <c r="D49" s="54" t="s">
        <v>172</v>
      </c>
      <c r="G49" s="54">
        <f t="shared" si="8"/>
        <v>0</v>
      </c>
      <c r="J49" s="54">
        <f t="shared" si="9"/>
        <v>0</v>
      </c>
      <c r="M49" s="54">
        <f t="shared" si="10"/>
        <v>0</v>
      </c>
      <c r="N49" s="54">
        <v>0</v>
      </c>
    </row>
    <row r="50" spans="1:14" ht="13.5" customHeight="1" x14ac:dyDescent="0.2">
      <c r="A50" s="54">
        <v>108</v>
      </c>
      <c r="B50" s="54" t="s">
        <v>127</v>
      </c>
      <c r="D50" s="54" t="s">
        <v>173</v>
      </c>
      <c r="F50" s="54">
        <v>23077248</v>
      </c>
      <c r="G50" s="54">
        <f t="shared" si="8"/>
        <v>20769523</v>
      </c>
      <c r="H50" s="54">
        <v>2307725</v>
      </c>
      <c r="I50" s="54">
        <v>23077248</v>
      </c>
      <c r="J50" s="54">
        <f t="shared" si="9"/>
        <v>20769523</v>
      </c>
      <c r="K50" s="54">
        <v>2307725</v>
      </c>
      <c r="L50" s="54">
        <v>23077248</v>
      </c>
      <c r="M50" s="54">
        <f t="shared" si="10"/>
        <v>20769523</v>
      </c>
      <c r="N50" s="54">
        <v>2307725</v>
      </c>
    </row>
    <row r="51" spans="1:14" ht="13.5" customHeight="1" x14ac:dyDescent="0.2">
      <c r="A51" s="54">
        <v>109</v>
      </c>
      <c r="B51" s="54" t="s">
        <v>146</v>
      </c>
      <c r="D51" s="54" t="s">
        <v>174</v>
      </c>
      <c r="F51" s="54">
        <v>3218629</v>
      </c>
      <c r="G51" s="54">
        <f t="shared" si="8"/>
        <v>2896766</v>
      </c>
      <c r="H51" s="54">
        <v>321863</v>
      </c>
      <c r="I51" s="54">
        <v>3218629</v>
      </c>
      <c r="J51" s="54">
        <f t="shared" si="9"/>
        <v>2896766</v>
      </c>
      <c r="K51" s="54">
        <v>321863</v>
      </c>
      <c r="L51" s="54">
        <v>3218629</v>
      </c>
      <c r="M51" s="54">
        <f t="shared" si="10"/>
        <v>2896766</v>
      </c>
      <c r="N51" s="54">
        <v>321863</v>
      </c>
    </row>
    <row r="52" spans="1:14" ht="13.5" customHeight="1" x14ac:dyDescent="0.2">
      <c r="A52" s="54">
        <v>110</v>
      </c>
      <c r="B52" s="54" t="s">
        <v>146</v>
      </c>
      <c r="D52" s="54" t="s">
        <v>175</v>
      </c>
      <c r="F52" s="54">
        <v>4820894</v>
      </c>
      <c r="G52" s="54">
        <f t="shared" si="8"/>
        <v>4338804</v>
      </c>
      <c r="H52" s="54">
        <v>482090</v>
      </c>
      <c r="I52" s="54">
        <v>4820894</v>
      </c>
      <c r="J52" s="54">
        <f t="shared" si="9"/>
        <v>4338804</v>
      </c>
      <c r="K52" s="54">
        <v>482090</v>
      </c>
      <c r="L52" s="54">
        <v>4820894</v>
      </c>
      <c r="M52" s="54">
        <f t="shared" si="10"/>
        <v>4338804</v>
      </c>
      <c r="N52" s="54">
        <v>482090</v>
      </c>
    </row>
    <row r="53" spans="1:14" ht="13.5" customHeight="1" x14ac:dyDescent="0.2">
      <c r="A53" s="54">
        <v>111</v>
      </c>
      <c r="B53" s="54" t="s">
        <v>129</v>
      </c>
      <c r="D53" s="54" t="s">
        <v>394</v>
      </c>
      <c r="F53" s="54">
        <v>6895479</v>
      </c>
      <c r="G53" s="54">
        <f t="shared" si="8"/>
        <v>6205931</v>
      </c>
      <c r="H53" s="54">
        <v>689548</v>
      </c>
      <c r="I53" s="54">
        <v>6895479</v>
      </c>
      <c r="J53" s="54">
        <f t="shared" si="9"/>
        <v>6205931</v>
      </c>
      <c r="K53" s="54">
        <v>689548</v>
      </c>
      <c r="L53" s="54">
        <v>6895479</v>
      </c>
      <c r="M53" s="54">
        <f t="shared" si="10"/>
        <v>6205931</v>
      </c>
      <c r="N53" s="54">
        <v>689548</v>
      </c>
    </row>
    <row r="54" spans="1:14" ht="17.25" customHeight="1" x14ac:dyDescent="0.2">
      <c r="A54" s="54">
        <v>112</v>
      </c>
      <c r="B54" s="54" t="s">
        <v>129</v>
      </c>
      <c r="D54" s="54" t="s">
        <v>176</v>
      </c>
      <c r="F54" s="54">
        <v>7650000</v>
      </c>
      <c r="G54" s="54">
        <f t="shared" si="8"/>
        <v>5508000</v>
      </c>
      <c r="H54" s="54">
        <v>2142000</v>
      </c>
      <c r="J54" s="54">
        <f t="shared" si="9"/>
        <v>0</v>
      </c>
      <c r="M54" s="54">
        <f t="shared" si="10"/>
        <v>0</v>
      </c>
      <c r="N54" s="54">
        <v>0</v>
      </c>
    </row>
    <row r="55" spans="1:14" ht="13.5" customHeight="1" x14ac:dyDescent="0.2">
      <c r="A55" s="54">
        <v>113</v>
      </c>
      <c r="B55" s="54" t="s">
        <v>129</v>
      </c>
      <c r="D55" s="54" t="s">
        <v>172</v>
      </c>
      <c r="F55" s="54">
        <v>7400000</v>
      </c>
      <c r="G55" s="54">
        <f t="shared" si="8"/>
        <v>5328000</v>
      </c>
      <c r="H55" s="54">
        <v>2072000</v>
      </c>
      <c r="I55" s="54">
        <v>7400000</v>
      </c>
      <c r="J55" s="54">
        <f t="shared" si="9"/>
        <v>5772000</v>
      </c>
      <c r="K55" s="54">
        <v>1628000</v>
      </c>
      <c r="L55" s="54">
        <v>7400000</v>
      </c>
      <c r="M55" s="54">
        <f t="shared" si="10"/>
        <v>6216000</v>
      </c>
      <c r="N55" s="54">
        <v>1184000</v>
      </c>
    </row>
    <row r="56" spans="1:14" ht="13.5" customHeight="1" x14ac:dyDescent="0.2">
      <c r="A56" s="54">
        <v>114</v>
      </c>
      <c r="B56" s="54" t="s">
        <v>129</v>
      </c>
      <c r="D56" s="54" t="s">
        <v>177</v>
      </c>
      <c r="F56" s="54">
        <v>32600000</v>
      </c>
      <c r="G56" s="54">
        <f t="shared" si="8"/>
        <v>14670000</v>
      </c>
      <c r="H56" s="54">
        <v>17930000</v>
      </c>
      <c r="I56" s="54">
        <v>32600000</v>
      </c>
      <c r="J56" s="54">
        <f t="shared" si="9"/>
        <v>16137000</v>
      </c>
      <c r="K56" s="54">
        <v>16463000</v>
      </c>
      <c r="L56" s="54">
        <v>32600000</v>
      </c>
      <c r="M56" s="54">
        <f t="shared" si="10"/>
        <v>17604000</v>
      </c>
      <c r="N56" s="54">
        <v>14996000</v>
      </c>
    </row>
    <row r="57" spans="1:14" ht="13.5" customHeight="1" x14ac:dyDescent="0.2">
      <c r="A57" s="54">
        <v>115</v>
      </c>
      <c r="B57" s="54" t="s">
        <v>129</v>
      </c>
      <c r="D57" s="54" t="s">
        <v>178</v>
      </c>
      <c r="F57" s="54">
        <v>20690033</v>
      </c>
      <c r="G57" s="54">
        <f t="shared" si="8"/>
        <v>9931222</v>
      </c>
      <c r="H57" s="54">
        <v>10758811</v>
      </c>
      <c r="I57" s="54">
        <v>20690033</v>
      </c>
      <c r="J57" s="54">
        <f t="shared" si="9"/>
        <v>11172623</v>
      </c>
      <c r="K57" s="54">
        <v>9517410</v>
      </c>
      <c r="L57" s="54">
        <v>20690033</v>
      </c>
      <c r="M57" s="54">
        <f t="shared" si="10"/>
        <v>12414024</v>
      </c>
      <c r="N57" s="54">
        <v>8276009</v>
      </c>
    </row>
    <row r="58" spans="1:14" ht="13.5" customHeight="1" x14ac:dyDescent="0.2">
      <c r="A58" s="54">
        <v>116</v>
      </c>
      <c r="B58" s="54" t="s">
        <v>129</v>
      </c>
      <c r="D58" s="54" t="s">
        <v>179</v>
      </c>
      <c r="F58" s="54">
        <v>10252743</v>
      </c>
      <c r="G58" s="54">
        <f t="shared" si="8"/>
        <v>3690992</v>
      </c>
      <c r="H58" s="54">
        <v>6561751</v>
      </c>
      <c r="I58" s="54">
        <v>10252743</v>
      </c>
      <c r="J58" s="54">
        <f t="shared" si="9"/>
        <v>4152365</v>
      </c>
      <c r="K58" s="54">
        <v>6100378</v>
      </c>
      <c r="L58" s="54">
        <v>10252743</v>
      </c>
      <c r="M58" s="54">
        <f t="shared" si="10"/>
        <v>4613738</v>
      </c>
      <c r="N58" s="54">
        <v>5639005</v>
      </c>
    </row>
    <row r="59" spans="1:14" ht="13.5" customHeight="1" x14ac:dyDescent="0.2">
      <c r="A59" s="54">
        <v>117</v>
      </c>
      <c r="B59" s="54" t="s">
        <v>129</v>
      </c>
      <c r="D59" s="54" t="s">
        <v>180</v>
      </c>
      <c r="F59" s="54">
        <v>3079429</v>
      </c>
      <c r="G59" s="54">
        <f t="shared" si="8"/>
        <v>1478131</v>
      </c>
      <c r="H59" s="54">
        <v>1601298</v>
      </c>
      <c r="I59" s="54">
        <v>3079429</v>
      </c>
      <c r="J59" s="54">
        <f t="shared" si="9"/>
        <v>1662896</v>
      </c>
      <c r="K59" s="54">
        <v>1416533</v>
      </c>
      <c r="L59" s="54">
        <v>3079429</v>
      </c>
      <c r="M59" s="54">
        <f t="shared" si="10"/>
        <v>1847661</v>
      </c>
      <c r="N59" s="54">
        <v>1231768</v>
      </c>
    </row>
    <row r="60" spans="1:14" ht="13.5" customHeight="1" x14ac:dyDescent="0.2">
      <c r="A60" s="54">
        <v>118</v>
      </c>
      <c r="B60" s="54" t="s">
        <v>129</v>
      </c>
      <c r="D60" s="54" t="s">
        <v>181</v>
      </c>
      <c r="F60" s="54">
        <v>2490000</v>
      </c>
      <c r="G60" s="54">
        <f t="shared" si="8"/>
        <v>2241000</v>
      </c>
      <c r="H60" s="54">
        <v>249000</v>
      </c>
      <c r="I60" s="54">
        <v>2490000</v>
      </c>
      <c r="J60" s="54">
        <f t="shared" si="9"/>
        <v>2241000</v>
      </c>
      <c r="K60" s="54">
        <v>249000</v>
      </c>
      <c r="L60" s="54">
        <v>2490000</v>
      </c>
      <c r="M60" s="54">
        <f t="shared" si="10"/>
        <v>2241000</v>
      </c>
      <c r="N60" s="54">
        <v>249000</v>
      </c>
    </row>
    <row r="61" spans="1:14" ht="13.5" customHeight="1" x14ac:dyDescent="0.2">
      <c r="A61" s="54">
        <v>119</v>
      </c>
      <c r="B61" s="54" t="s">
        <v>129</v>
      </c>
      <c r="D61" s="54" t="s">
        <v>182</v>
      </c>
      <c r="F61" s="54">
        <v>1563000</v>
      </c>
      <c r="G61" s="54">
        <f t="shared" si="8"/>
        <v>1406700</v>
      </c>
      <c r="H61" s="54">
        <v>156300</v>
      </c>
      <c r="I61" s="54">
        <v>1563000</v>
      </c>
      <c r="J61" s="54">
        <f t="shared" si="9"/>
        <v>1406700</v>
      </c>
      <c r="K61" s="54">
        <v>156300</v>
      </c>
      <c r="L61" s="54">
        <v>1563000</v>
      </c>
      <c r="M61" s="54">
        <f t="shared" si="10"/>
        <v>1406700</v>
      </c>
      <c r="N61" s="54">
        <v>156300</v>
      </c>
    </row>
    <row r="62" spans="1:14" ht="13.5" customHeight="1" x14ac:dyDescent="0.2">
      <c r="A62" s="54">
        <v>120</v>
      </c>
      <c r="B62" s="54" t="s">
        <v>129</v>
      </c>
      <c r="D62" s="54" t="s">
        <v>183</v>
      </c>
      <c r="F62" s="54">
        <v>2694000</v>
      </c>
      <c r="G62" s="54">
        <f t="shared" si="8"/>
        <v>484920</v>
      </c>
      <c r="H62" s="54">
        <v>2209080</v>
      </c>
      <c r="I62" s="54">
        <v>2694000</v>
      </c>
      <c r="J62" s="54">
        <f t="shared" si="9"/>
        <v>727380</v>
      </c>
      <c r="K62" s="54">
        <v>1966620</v>
      </c>
      <c r="L62" s="54">
        <v>2694000</v>
      </c>
      <c r="M62" s="54">
        <f t="shared" si="10"/>
        <v>969840</v>
      </c>
      <c r="N62" s="54">
        <v>1724160</v>
      </c>
    </row>
    <row r="63" spans="1:14" ht="13.5" customHeight="1" x14ac:dyDescent="0.2">
      <c r="A63" s="54">
        <v>121</v>
      </c>
      <c r="B63" s="54" t="s">
        <v>127</v>
      </c>
      <c r="D63" s="54" t="s">
        <v>184</v>
      </c>
      <c r="F63" s="54">
        <v>1456000</v>
      </c>
      <c r="G63" s="54">
        <f t="shared" si="8"/>
        <v>262080</v>
      </c>
      <c r="H63" s="54">
        <v>1193920</v>
      </c>
      <c r="I63" s="54">
        <v>1456000</v>
      </c>
      <c r="J63" s="54">
        <f t="shared" si="9"/>
        <v>393120</v>
      </c>
      <c r="K63" s="54">
        <v>1062880</v>
      </c>
      <c r="L63" s="54">
        <v>1456000</v>
      </c>
      <c r="M63" s="54">
        <f t="shared" si="10"/>
        <v>524160</v>
      </c>
      <c r="N63" s="54">
        <v>931840</v>
      </c>
    </row>
    <row r="64" spans="1:14" ht="13.5" customHeight="1" x14ac:dyDescent="0.2">
      <c r="A64" s="54">
        <v>122</v>
      </c>
      <c r="B64" s="54" t="s">
        <v>127</v>
      </c>
      <c r="D64" s="54" t="s">
        <v>457</v>
      </c>
      <c r="I64" s="54">
        <v>9921125</v>
      </c>
      <c r="J64" s="54">
        <f t="shared" si="9"/>
        <v>0</v>
      </c>
      <c r="K64" s="54">
        <v>9921125</v>
      </c>
      <c r="L64" s="54">
        <v>9921125</v>
      </c>
      <c r="M64" s="54">
        <f t="shared" si="10"/>
        <v>595274</v>
      </c>
      <c r="N64" s="54">
        <v>9325851</v>
      </c>
    </row>
    <row r="65" spans="1:14" ht="13.5" customHeight="1" x14ac:dyDescent="0.2">
      <c r="A65" s="54">
        <v>123</v>
      </c>
      <c r="B65" s="54" t="s">
        <v>127</v>
      </c>
      <c r="D65" s="54" t="s">
        <v>458</v>
      </c>
      <c r="I65" s="54">
        <v>3388675</v>
      </c>
      <c r="J65" s="54">
        <f t="shared" si="9"/>
        <v>0</v>
      </c>
      <c r="K65" s="54">
        <v>3388675</v>
      </c>
      <c r="L65" s="54">
        <v>3388675</v>
      </c>
      <c r="M65" s="54">
        <f t="shared" si="10"/>
        <v>152497</v>
      </c>
      <c r="N65" s="54">
        <v>3236178</v>
      </c>
    </row>
    <row r="66" spans="1:14" ht="13.5" customHeight="1" x14ac:dyDescent="0.2">
      <c r="D66" s="408" t="s">
        <v>469</v>
      </c>
      <c r="E66" s="408"/>
      <c r="F66" s="408">
        <f>SUM(F42:F65)</f>
        <v>173186897</v>
      </c>
      <c r="G66" s="408">
        <f t="shared" ref="G66:N66" si="11">SUM(G42:G65)</f>
        <v>119981566</v>
      </c>
      <c r="H66" s="408">
        <f t="shared" si="11"/>
        <v>53205331</v>
      </c>
      <c r="I66" s="408">
        <f t="shared" ref="I66" si="12">SUM(I42:I65)</f>
        <v>179588201</v>
      </c>
      <c r="J66" s="408">
        <f t="shared" ref="J66" si="13">SUM(J42:J65)</f>
        <v>118645605</v>
      </c>
      <c r="K66" s="408">
        <f t="shared" ref="K66" si="14">SUM(K42:K65)</f>
        <v>60942596</v>
      </c>
      <c r="L66" s="408">
        <f t="shared" si="11"/>
        <v>179588201</v>
      </c>
      <c r="M66" s="408">
        <f t="shared" si="11"/>
        <v>123565415</v>
      </c>
      <c r="N66" s="408">
        <f t="shared" si="11"/>
        <v>56022786</v>
      </c>
    </row>
  </sheetData>
  <mergeCells count="6">
    <mergeCell ref="A41:D41"/>
    <mergeCell ref="F1:H1"/>
    <mergeCell ref="I1:K1"/>
    <mergeCell ref="L1:N1"/>
    <mergeCell ref="A2:D2"/>
    <mergeCell ref="A9:D9"/>
  </mergeCells>
  <phoneticPr fontId="2"/>
  <printOptions gridLinesSet="0"/>
  <pageMargins left="1.1811023622047245" right="1.1811023622047245" top="1.3779527559055118" bottom="0.78740157480314965" header="0.59055118110236227" footer="0.39370078740157483"/>
  <pageSetup paperSize="8" scale="85" fitToWidth="0" orientation="landscape"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F117"/>
  <sheetViews>
    <sheetView workbookViewId="0"/>
  </sheetViews>
  <sheetFormatPr defaultRowHeight="13.2" x14ac:dyDescent="0.2"/>
  <cols>
    <col min="1" max="1" width="4.33203125" customWidth="1"/>
    <col min="2" max="11" width="3" customWidth="1"/>
    <col min="12" max="12" width="1" customWidth="1"/>
    <col min="13" max="15" width="3" hidden="1" customWidth="1"/>
    <col min="16" max="26" width="2.33203125" customWidth="1"/>
    <col min="27" max="35" width="1.88671875" customWidth="1"/>
    <col min="36" max="36" width="4.88671875" customWidth="1"/>
    <col min="37" max="42" width="2.77734375" customWidth="1"/>
    <col min="43" max="43" width="5.33203125" customWidth="1"/>
    <col min="44" max="47" width="2.77734375" hidden="1" customWidth="1"/>
    <col min="48" max="57" width="2.33203125" customWidth="1"/>
    <col min="58" max="64" width="2.6640625" customWidth="1"/>
    <col min="65" max="65" width="0.33203125" customWidth="1"/>
    <col min="66" max="68" width="2.6640625" hidden="1" customWidth="1"/>
    <col min="69" max="73" width="3" customWidth="1"/>
    <col min="74" max="74" width="1" customWidth="1"/>
    <col min="75" max="75" width="3" hidden="1" customWidth="1"/>
    <col min="76" max="76" width="1.109375" customWidth="1"/>
    <col min="77" max="79" width="3" hidden="1" customWidth="1"/>
    <col min="80" max="84" width="3.109375" customWidth="1"/>
    <col min="85" max="85" width="1.77734375" customWidth="1"/>
    <col min="86" max="89" width="3.109375" hidden="1" customWidth="1"/>
    <col min="90" max="90" width="3.109375" customWidth="1"/>
    <col min="91" max="92" width="3.21875" customWidth="1"/>
    <col min="93" max="93" width="0.77734375" customWidth="1"/>
    <col min="94" max="94" width="1.44140625" hidden="1" customWidth="1"/>
    <col min="95" max="96" width="3.21875" hidden="1" customWidth="1"/>
    <col min="97" max="100" width="3.21875" customWidth="1"/>
    <col min="101" max="102" width="4" customWidth="1"/>
    <col min="103" max="103" width="3.77734375" customWidth="1"/>
    <col min="104" max="107" width="4" hidden="1" customWidth="1"/>
    <col min="108" max="110" width="4" customWidth="1"/>
  </cols>
  <sheetData>
    <row r="2" spans="2:110" ht="13.8" thickBot="1" x14ac:dyDescent="0.25"/>
    <row r="3" spans="2:110" x14ac:dyDescent="0.2">
      <c r="B3" s="1104" t="s">
        <v>0</v>
      </c>
      <c r="C3" s="1029"/>
      <c r="D3" s="1029"/>
      <c r="E3" s="1029"/>
      <c r="F3" s="1029"/>
      <c r="G3" s="1029"/>
      <c r="H3" s="1029"/>
      <c r="I3" s="1029"/>
      <c r="J3" s="1029"/>
      <c r="K3" s="1029"/>
      <c r="L3" s="1029"/>
      <c r="M3" s="1029"/>
      <c r="N3" s="1029"/>
      <c r="O3" s="1030"/>
      <c r="P3" s="1111" t="s">
        <v>1</v>
      </c>
      <c r="Q3" s="1112"/>
      <c r="R3" s="1112"/>
      <c r="S3" s="1112"/>
      <c r="T3" s="1112"/>
      <c r="U3" s="1112"/>
      <c r="V3" s="1112"/>
      <c r="W3" s="1112"/>
      <c r="X3" s="1112"/>
      <c r="Y3" s="1112"/>
      <c r="Z3" s="1113"/>
      <c r="AA3" s="1028" t="s">
        <v>2</v>
      </c>
      <c r="AB3" s="1029"/>
      <c r="AC3" s="1029"/>
      <c r="AD3" s="1029"/>
      <c r="AE3" s="1029"/>
      <c r="AF3" s="1029"/>
      <c r="AG3" s="1029"/>
      <c r="AH3" s="1029"/>
      <c r="AI3" s="1029"/>
      <c r="AJ3" s="1030"/>
      <c r="AK3" s="1028" t="s">
        <v>3</v>
      </c>
      <c r="AL3" s="1029"/>
      <c r="AM3" s="1029"/>
      <c r="AN3" s="1029"/>
      <c r="AO3" s="1029"/>
      <c r="AP3" s="1029"/>
      <c r="AQ3" s="1029"/>
      <c r="AR3" s="1029"/>
      <c r="AS3" s="1029"/>
      <c r="AT3" s="1029"/>
      <c r="AU3" s="1030"/>
      <c r="AV3" s="1111" t="s">
        <v>4</v>
      </c>
      <c r="AW3" s="1112"/>
      <c r="AX3" s="1112"/>
      <c r="AY3" s="1112"/>
      <c r="AZ3" s="1112"/>
      <c r="BA3" s="1112"/>
      <c r="BB3" s="1112"/>
      <c r="BC3" s="1112"/>
      <c r="BD3" s="1112"/>
      <c r="BE3" s="1113"/>
      <c r="BF3" s="1028" t="s">
        <v>5</v>
      </c>
      <c r="BG3" s="1029"/>
      <c r="BH3" s="1029"/>
      <c r="BI3" s="1029"/>
      <c r="BJ3" s="1029"/>
      <c r="BK3" s="1029"/>
      <c r="BL3" s="1029"/>
      <c r="BM3" s="1029"/>
      <c r="BN3" s="1029"/>
      <c r="BO3" s="1029"/>
      <c r="BP3" s="1029"/>
      <c r="BQ3" s="1029"/>
      <c r="BR3" s="1029"/>
      <c r="BS3" s="1029"/>
      <c r="BT3" s="1029"/>
      <c r="BU3" s="1029"/>
      <c r="BV3" s="1029"/>
      <c r="BW3" s="1029"/>
      <c r="BX3" s="1029"/>
      <c r="BY3" s="1029"/>
      <c r="BZ3" s="1029"/>
      <c r="CA3" s="1029"/>
      <c r="CB3" s="1029"/>
      <c r="CC3" s="1029"/>
      <c r="CD3" s="1029"/>
      <c r="CE3" s="1029"/>
      <c r="CF3" s="1029"/>
      <c r="CG3" s="1029"/>
      <c r="CH3" s="1029"/>
      <c r="CI3" s="1029"/>
      <c r="CJ3" s="1029"/>
      <c r="CK3" s="1029"/>
      <c r="CL3" s="1030"/>
      <c r="CM3" s="1067" t="s">
        <v>6</v>
      </c>
      <c r="CN3" s="1068"/>
      <c r="CO3" s="1068"/>
      <c r="CP3" s="1068"/>
      <c r="CQ3" s="1068"/>
      <c r="CR3" s="1068"/>
      <c r="CS3" s="1068"/>
      <c r="CT3" s="1068"/>
      <c r="CU3" s="1068"/>
      <c r="CV3" s="1149"/>
      <c r="CW3" s="1067" t="s">
        <v>7</v>
      </c>
      <c r="CX3" s="1068"/>
      <c r="CY3" s="1068"/>
      <c r="CZ3" s="1068"/>
      <c r="DA3" s="1068"/>
      <c r="DB3" s="1068"/>
      <c r="DC3" s="1068"/>
      <c r="DD3" s="1068"/>
      <c r="DE3" s="1068"/>
      <c r="DF3" s="1069"/>
    </row>
    <row r="4" spans="2:110" x14ac:dyDescent="0.2">
      <c r="B4" s="1105"/>
      <c r="C4" s="1032"/>
      <c r="D4" s="1032"/>
      <c r="E4" s="1032"/>
      <c r="F4" s="1032"/>
      <c r="G4" s="1032"/>
      <c r="H4" s="1032"/>
      <c r="I4" s="1032"/>
      <c r="J4" s="1032"/>
      <c r="K4" s="1032"/>
      <c r="L4" s="1032"/>
      <c r="M4" s="1032"/>
      <c r="N4" s="1032"/>
      <c r="O4" s="1033"/>
      <c r="P4" s="1114"/>
      <c r="Q4" s="1115"/>
      <c r="R4" s="1115"/>
      <c r="S4" s="1115"/>
      <c r="T4" s="1115"/>
      <c r="U4" s="1115"/>
      <c r="V4" s="1115"/>
      <c r="W4" s="1115"/>
      <c r="X4" s="1115"/>
      <c r="Y4" s="1115"/>
      <c r="Z4" s="1116"/>
      <c r="AA4" s="1031"/>
      <c r="AB4" s="1032"/>
      <c r="AC4" s="1032"/>
      <c r="AD4" s="1032"/>
      <c r="AE4" s="1032"/>
      <c r="AF4" s="1032"/>
      <c r="AG4" s="1032"/>
      <c r="AH4" s="1032"/>
      <c r="AI4" s="1032"/>
      <c r="AJ4" s="1033"/>
      <c r="AK4" s="1031"/>
      <c r="AL4" s="1032"/>
      <c r="AM4" s="1032"/>
      <c r="AN4" s="1032"/>
      <c r="AO4" s="1032"/>
      <c r="AP4" s="1032"/>
      <c r="AQ4" s="1032"/>
      <c r="AR4" s="1032"/>
      <c r="AS4" s="1032"/>
      <c r="AT4" s="1032"/>
      <c r="AU4" s="1033"/>
      <c r="AV4" s="1114"/>
      <c r="AW4" s="1115"/>
      <c r="AX4" s="1115"/>
      <c r="AY4" s="1115"/>
      <c r="AZ4" s="1115"/>
      <c r="BA4" s="1115"/>
      <c r="BB4" s="1115"/>
      <c r="BC4" s="1115"/>
      <c r="BD4" s="1115"/>
      <c r="BE4" s="1116"/>
      <c r="BF4" s="1034"/>
      <c r="BG4" s="1035"/>
      <c r="BH4" s="1035"/>
      <c r="BI4" s="1035"/>
      <c r="BJ4" s="1035"/>
      <c r="BK4" s="1035"/>
      <c r="BL4" s="1035"/>
      <c r="BM4" s="1035"/>
      <c r="BN4" s="1035"/>
      <c r="BO4" s="1035"/>
      <c r="BP4" s="1035"/>
      <c r="BQ4" s="1035"/>
      <c r="BR4" s="1035"/>
      <c r="BS4" s="1035"/>
      <c r="BT4" s="1035"/>
      <c r="BU4" s="1035"/>
      <c r="BV4" s="1035"/>
      <c r="BW4" s="1035"/>
      <c r="BX4" s="1035"/>
      <c r="BY4" s="1035"/>
      <c r="BZ4" s="1035"/>
      <c r="CA4" s="1035"/>
      <c r="CB4" s="1035"/>
      <c r="CC4" s="1035"/>
      <c r="CD4" s="1035"/>
      <c r="CE4" s="1035"/>
      <c r="CF4" s="1035"/>
      <c r="CG4" s="1035"/>
      <c r="CH4" s="1035"/>
      <c r="CI4" s="1035"/>
      <c r="CJ4" s="1035"/>
      <c r="CK4" s="1035"/>
      <c r="CL4" s="1036"/>
      <c r="CM4" s="1070"/>
      <c r="CN4" s="1071"/>
      <c r="CO4" s="1071"/>
      <c r="CP4" s="1071"/>
      <c r="CQ4" s="1071"/>
      <c r="CR4" s="1071"/>
      <c r="CS4" s="1071"/>
      <c r="CT4" s="1071"/>
      <c r="CU4" s="1071"/>
      <c r="CV4" s="1150"/>
      <c r="CW4" s="1070"/>
      <c r="CX4" s="1071"/>
      <c r="CY4" s="1071"/>
      <c r="CZ4" s="1071"/>
      <c r="DA4" s="1071"/>
      <c r="DB4" s="1071"/>
      <c r="DC4" s="1071"/>
      <c r="DD4" s="1071"/>
      <c r="DE4" s="1071"/>
      <c r="DF4" s="1072"/>
    </row>
    <row r="5" spans="2:110" x14ac:dyDescent="0.2">
      <c r="B5" s="1105"/>
      <c r="C5" s="1032"/>
      <c r="D5" s="1032"/>
      <c r="E5" s="1032"/>
      <c r="F5" s="1032"/>
      <c r="G5" s="1032"/>
      <c r="H5" s="1032"/>
      <c r="I5" s="1032"/>
      <c r="J5" s="1032"/>
      <c r="K5" s="1032"/>
      <c r="L5" s="1032"/>
      <c r="M5" s="1032"/>
      <c r="N5" s="1032"/>
      <c r="O5" s="1033"/>
      <c r="P5" s="1114"/>
      <c r="Q5" s="1115"/>
      <c r="R5" s="1115"/>
      <c r="S5" s="1115"/>
      <c r="T5" s="1115"/>
      <c r="U5" s="1115"/>
      <c r="V5" s="1115"/>
      <c r="W5" s="1115"/>
      <c r="X5" s="1115"/>
      <c r="Y5" s="1115"/>
      <c r="Z5" s="1116"/>
      <c r="AA5" s="1031"/>
      <c r="AB5" s="1032"/>
      <c r="AC5" s="1032"/>
      <c r="AD5" s="1032"/>
      <c r="AE5" s="1032"/>
      <c r="AF5" s="1032"/>
      <c r="AG5" s="1032"/>
      <c r="AH5" s="1032"/>
      <c r="AI5" s="1032"/>
      <c r="AJ5" s="1033"/>
      <c r="AK5" s="1031"/>
      <c r="AL5" s="1032"/>
      <c r="AM5" s="1032"/>
      <c r="AN5" s="1032"/>
      <c r="AO5" s="1032"/>
      <c r="AP5" s="1032"/>
      <c r="AQ5" s="1032"/>
      <c r="AR5" s="1032"/>
      <c r="AS5" s="1032"/>
      <c r="AT5" s="1032"/>
      <c r="AU5" s="1033"/>
      <c r="AV5" s="1114"/>
      <c r="AW5" s="1115"/>
      <c r="AX5" s="1115"/>
      <c r="AY5" s="1115"/>
      <c r="AZ5" s="1115"/>
      <c r="BA5" s="1115"/>
      <c r="BB5" s="1115"/>
      <c r="BC5" s="1115"/>
      <c r="BD5" s="1115"/>
      <c r="BE5" s="1116"/>
      <c r="BF5" s="1061" t="s">
        <v>2</v>
      </c>
      <c r="BG5" s="1062"/>
      <c r="BH5" s="1062"/>
      <c r="BI5" s="1062"/>
      <c r="BJ5" s="1062"/>
      <c r="BK5" s="1062"/>
      <c r="BL5" s="1062"/>
      <c r="BM5" s="1062"/>
      <c r="BN5" s="1062"/>
      <c r="BO5" s="1062"/>
      <c r="BP5" s="1063"/>
      <c r="BQ5" s="1061" t="s">
        <v>3</v>
      </c>
      <c r="BR5" s="1062"/>
      <c r="BS5" s="1062"/>
      <c r="BT5" s="1062"/>
      <c r="BU5" s="1062"/>
      <c r="BV5" s="1062"/>
      <c r="BW5" s="1062"/>
      <c r="BX5" s="1062"/>
      <c r="BY5" s="1062"/>
      <c r="BZ5" s="1062"/>
      <c r="CA5" s="1063"/>
      <c r="CB5" s="1152" t="s">
        <v>8</v>
      </c>
      <c r="CC5" s="1153"/>
      <c r="CD5" s="1153"/>
      <c r="CE5" s="1153"/>
      <c r="CF5" s="1153"/>
      <c r="CG5" s="1153"/>
      <c r="CH5" s="1153"/>
      <c r="CI5" s="1153"/>
      <c r="CJ5" s="1153"/>
      <c r="CK5" s="1153"/>
      <c r="CL5" s="1154"/>
      <c r="CM5" s="1070"/>
      <c r="CN5" s="1071"/>
      <c r="CO5" s="1071"/>
      <c r="CP5" s="1071"/>
      <c r="CQ5" s="1071"/>
      <c r="CR5" s="1071"/>
      <c r="CS5" s="1071"/>
      <c r="CT5" s="1071"/>
      <c r="CU5" s="1071"/>
      <c r="CV5" s="1150"/>
      <c r="CW5" s="1070"/>
      <c r="CX5" s="1071"/>
      <c r="CY5" s="1071"/>
      <c r="CZ5" s="1071"/>
      <c r="DA5" s="1071"/>
      <c r="DB5" s="1071"/>
      <c r="DC5" s="1071"/>
      <c r="DD5" s="1071"/>
      <c r="DE5" s="1071"/>
      <c r="DF5" s="1072"/>
    </row>
    <row r="6" spans="2:110" x14ac:dyDescent="0.2">
      <c r="B6" s="1105"/>
      <c r="C6" s="1032"/>
      <c r="D6" s="1032"/>
      <c r="E6" s="1032"/>
      <c r="F6" s="1032"/>
      <c r="G6" s="1032"/>
      <c r="H6" s="1032"/>
      <c r="I6" s="1032"/>
      <c r="J6" s="1032"/>
      <c r="K6" s="1032"/>
      <c r="L6" s="1032"/>
      <c r="M6" s="1032"/>
      <c r="N6" s="1032"/>
      <c r="O6" s="1033"/>
      <c r="P6" s="1114"/>
      <c r="Q6" s="1115"/>
      <c r="R6" s="1115"/>
      <c r="S6" s="1115"/>
      <c r="T6" s="1115"/>
      <c r="U6" s="1115"/>
      <c r="V6" s="1115"/>
      <c r="W6" s="1115"/>
      <c r="X6" s="1115"/>
      <c r="Y6" s="1115"/>
      <c r="Z6" s="1116"/>
      <c r="AA6" s="1031"/>
      <c r="AB6" s="1032"/>
      <c r="AC6" s="1032"/>
      <c r="AD6" s="1032"/>
      <c r="AE6" s="1032"/>
      <c r="AF6" s="1032"/>
      <c r="AG6" s="1032"/>
      <c r="AH6" s="1032"/>
      <c r="AI6" s="1032"/>
      <c r="AJ6" s="1033"/>
      <c r="AK6" s="1031"/>
      <c r="AL6" s="1032"/>
      <c r="AM6" s="1032"/>
      <c r="AN6" s="1032"/>
      <c r="AO6" s="1032"/>
      <c r="AP6" s="1032"/>
      <c r="AQ6" s="1032"/>
      <c r="AR6" s="1032"/>
      <c r="AS6" s="1032"/>
      <c r="AT6" s="1032"/>
      <c r="AU6" s="1033"/>
      <c r="AV6" s="1114"/>
      <c r="AW6" s="1115"/>
      <c r="AX6" s="1115"/>
      <c r="AY6" s="1115"/>
      <c r="AZ6" s="1115"/>
      <c r="BA6" s="1115"/>
      <c r="BB6" s="1115"/>
      <c r="BC6" s="1115"/>
      <c r="BD6" s="1115"/>
      <c r="BE6" s="1116"/>
      <c r="BF6" s="1031"/>
      <c r="BG6" s="1032"/>
      <c r="BH6" s="1032"/>
      <c r="BI6" s="1032"/>
      <c r="BJ6" s="1032"/>
      <c r="BK6" s="1032"/>
      <c r="BL6" s="1032"/>
      <c r="BM6" s="1032"/>
      <c r="BN6" s="1032"/>
      <c r="BO6" s="1032"/>
      <c r="BP6" s="1033"/>
      <c r="BQ6" s="1031"/>
      <c r="BR6" s="1032"/>
      <c r="BS6" s="1032"/>
      <c r="BT6" s="1032"/>
      <c r="BU6" s="1032"/>
      <c r="BV6" s="1032"/>
      <c r="BW6" s="1032"/>
      <c r="BX6" s="1032"/>
      <c r="BY6" s="1032"/>
      <c r="BZ6" s="1032"/>
      <c r="CA6" s="1033"/>
      <c r="CB6" s="1114"/>
      <c r="CC6" s="1115"/>
      <c r="CD6" s="1115"/>
      <c r="CE6" s="1115"/>
      <c r="CF6" s="1115"/>
      <c r="CG6" s="1115"/>
      <c r="CH6" s="1115"/>
      <c r="CI6" s="1115"/>
      <c r="CJ6" s="1115"/>
      <c r="CK6" s="1115"/>
      <c r="CL6" s="1116"/>
      <c r="CM6" s="1070"/>
      <c r="CN6" s="1071"/>
      <c r="CO6" s="1071"/>
      <c r="CP6" s="1071"/>
      <c r="CQ6" s="1071"/>
      <c r="CR6" s="1071"/>
      <c r="CS6" s="1071"/>
      <c r="CT6" s="1071"/>
      <c r="CU6" s="1071"/>
      <c r="CV6" s="1150"/>
      <c r="CW6" s="1070"/>
      <c r="CX6" s="1071"/>
      <c r="CY6" s="1071"/>
      <c r="CZ6" s="1071"/>
      <c r="DA6" s="1071"/>
      <c r="DB6" s="1071"/>
      <c r="DC6" s="1071"/>
      <c r="DD6" s="1071"/>
      <c r="DE6" s="1071"/>
      <c r="DF6" s="1072"/>
    </row>
    <row r="7" spans="2:110" x14ac:dyDescent="0.2">
      <c r="B7" s="1106"/>
      <c r="C7" s="1035"/>
      <c r="D7" s="1035"/>
      <c r="E7" s="1035"/>
      <c r="F7" s="1035"/>
      <c r="G7" s="1035"/>
      <c r="H7" s="1035"/>
      <c r="I7" s="1035"/>
      <c r="J7" s="1035"/>
      <c r="K7" s="1035"/>
      <c r="L7" s="1035"/>
      <c r="M7" s="1035"/>
      <c r="N7" s="1035"/>
      <c r="O7" s="1036"/>
      <c r="P7" s="1117"/>
      <c r="Q7" s="1118"/>
      <c r="R7" s="1118"/>
      <c r="S7" s="1118"/>
      <c r="T7" s="1118"/>
      <c r="U7" s="1118"/>
      <c r="V7" s="1118"/>
      <c r="W7" s="1118"/>
      <c r="X7" s="1118"/>
      <c r="Y7" s="1118"/>
      <c r="Z7" s="1119"/>
      <c r="AA7" s="1034"/>
      <c r="AB7" s="1035"/>
      <c r="AC7" s="1035"/>
      <c r="AD7" s="1035"/>
      <c r="AE7" s="1035"/>
      <c r="AF7" s="1035"/>
      <c r="AG7" s="1035"/>
      <c r="AH7" s="1035"/>
      <c r="AI7" s="1035"/>
      <c r="AJ7" s="1036"/>
      <c r="AK7" s="1034"/>
      <c r="AL7" s="1035"/>
      <c r="AM7" s="1035"/>
      <c r="AN7" s="1035"/>
      <c r="AO7" s="1035"/>
      <c r="AP7" s="1035"/>
      <c r="AQ7" s="1035"/>
      <c r="AR7" s="1035"/>
      <c r="AS7" s="1035"/>
      <c r="AT7" s="1035"/>
      <c r="AU7" s="1036"/>
      <c r="AV7" s="1117"/>
      <c r="AW7" s="1118"/>
      <c r="AX7" s="1118"/>
      <c r="AY7" s="1118"/>
      <c r="AZ7" s="1118"/>
      <c r="BA7" s="1118"/>
      <c r="BB7" s="1118"/>
      <c r="BC7" s="1118"/>
      <c r="BD7" s="1118"/>
      <c r="BE7" s="1119"/>
      <c r="BF7" s="1034"/>
      <c r="BG7" s="1035"/>
      <c r="BH7" s="1035"/>
      <c r="BI7" s="1035"/>
      <c r="BJ7" s="1035"/>
      <c r="BK7" s="1035"/>
      <c r="BL7" s="1035"/>
      <c r="BM7" s="1035"/>
      <c r="BN7" s="1035"/>
      <c r="BO7" s="1035"/>
      <c r="BP7" s="1036"/>
      <c r="BQ7" s="1034"/>
      <c r="BR7" s="1035"/>
      <c r="BS7" s="1035"/>
      <c r="BT7" s="1035"/>
      <c r="BU7" s="1035"/>
      <c r="BV7" s="1035"/>
      <c r="BW7" s="1035"/>
      <c r="BX7" s="1035"/>
      <c r="BY7" s="1035"/>
      <c r="BZ7" s="1035"/>
      <c r="CA7" s="1036"/>
      <c r="CB7" s="1117"/>
      <c r="CC7" s="1118"/>
      <c r="CD7" s="1118"/>
      <c r="CE7" s="1118"/>
      <c r="CF7" s="1118"/>
      <c r="CG7" s="1118"/>
      <c r="CH7" s="1118"/>
      <c r="CI7" s="1118"/>
      <c r="CJ7" s="1118"/>
      <c r="CK7" s="1118"/>
      <c r="CL7" s="1119"/>
      <c r="CM7" s="1073"/>
      <c r="CN7" s="1074"/>
      <c r="CO7" s="1074"/>
      <c r="CP7" s="1074"/>
      <c r="CQ7" s="1074"/>
      <c r="CR7" s="1074"/>
      <c r="CS7" s="1074"/>
      <c r="CT7" s="1074"/>
      <c r="CU7" s="1074"/>
      <c r="CV7" s="1151"/>
      <c r="CW7" s="1073"/>
      <c r="CX7" s="1074"/>
      <c r="CY7" s="1074"/>
      <c r="CZ7" s="1074"/>
      <c r="DA7" s="1074"/>
      <c r="DB7" s="1074"/>
      <c r="DC7" s="1074"/>
      <c r="DD7" s="1074"/>
      <c r="DE7" s="1074"/>
      <c r="DF7" s="1075"/>
    </row>
    <row r="8" spans="2:110" ht="14.4" x14ac:dyDescent="0.2">
      <c r="B8" s="1"/>
      <c r="C8" s="1006" t="s">
        <v>9</v>
      </c>
      <c r="D8" s="1006"/>
      <c r="E8" s="1006"/>
      <c r="F8" s="1006"/>
      <c r="G8" s="1006"/>
      <c r="H8" s="1006"/>
      <c r="I8" s="1006"/>
      <c r="J8" s="1006"/>
      <c r="K8" s="1006"/>
      <c r="L8" s="1006"/>
      <c r="M8" s="1006"/>
      <c r="N8" s="1006"/>
      <c r="O8" s="2"/>
      <c r="P8" s="1094">
        <v>4544120</v>
      </c>
      <c r="Q8" s="1017"/>
      <c r="R8" s="1017"/>
      <c r="S8" s="1017"/>
      <c r="T8" s="1017"/>
      <c r="U8" s="1017"/>
      <c r="V8" s="1017"/>
      <c r="W8" s="1017"/>
      <c r="X8" s="1017"/>
      <c r="Y8" s="1017"/>
      <c r="Z8" s="1018"/>
      <c r="AA8" s="1095">
        <v>0</v>
      </c>
      <c r="AB8" s="1096"/>
      <c r="AC8" s="1096"/>
      <c r="AD8" s="1096"/>
      <c r="AE8" s="1096"/>
      <c r="AF8" s="1096"/>
      <c r="AG8" s="1096"/>
      <c r="AH8" s="1096"/>
      <c r="AI8" s="1096"/>
      <c r="AJ8" s="1096"/>
      <c r="AK8" s="1099">
        <v>0</v>
      </c>
      <c r="AL8" s="980"/>
      <c r="AM8" s="980"/>
      <c r="AN8" s="980"/>
      <c r="AO8" s="980"/>
      <c r="AP8" s="980"/>
      <c r="AQ8" s="980"/>
      <c r="AR8" s="980"/>
      <c r="AS8" s="980"/>
      <c r="AT8" s="980"/>
      <c r="AU8" s="1100"/>
      <c r="AV8" s="1088">
        <v>4544120</v>
      </c>
      <c r="AW8" s="1089"/>
      <c r="AX8" s="1089"/>
      <c r="AY8" s="1089"/>
      <c r="AZ8" s="1089"/>
      <c r="BA8" s="1089"/>
      <c r="BB8" s="1089"/>
      <c r="BC8" s="1089"/>
      <c r="BD8" s="1089"/>
      <c r="BE8" s="1090"/>
      <c r="BF8" s="1095">
        <v>0</v>
      </c>
      <c r="BG8" s="1096"/>
      <c r="BH8" s="1096"/>
      <c r="BI8" s="1096"/>
      <c r="BJ8" s="1096"/>
      <c r="BK8" s="1096"/>
      <c r="BL8" s="1096"/>
      <c r="BM8" s="1096"/>
      <c r="BN8" s="1096"/>
      <c r="BO8" s="1096"/>
      <c r="BP8" s="1096"/>
      <c r="BQ8" s="1095">
        <v>0</v>
      </c>
      <c r="BR8" s="1096"/>
      <c r="BS8" s="1096"/>
      <c r="BT8" s="1096"/>
      <c r="BU8" s="1096"/>
      <c r="BV8" s="1096"/>
      <c r="BW8" s="1096"/>
      <c r="BX8" s="1096"/>
      <c r="BY8" s="1096"/>
      <c r="BZ8" s="1096"/>
      <c r="CA8" s="1096"/>
      <c r="CB8" s="1095">
        <v>0</v>
      </c>
      <c r="CC8" s="1096"/>
      <c r="CD8" s="1096"/>
      <c r="CE8" s="1096"/>
      <c r="CF8" s="1096"/>
      <c r="CG8" s="1096"/>
      <c r="CH8" s="1096"/>
      <c r="CI8" s="1096"/>
      <c r="CJ8" s="1096"/>
      <c r="CK8" s="1096"/>
      <c r="CL8" s="1096"/>
      <c r="CM8" s="1088">
        <v>4544120</v>
      </c>
      <c r="CN8" s="1089"/>
      <c r="CO8" s="1089"/>
      <c r="CP8" s="1089"/>
      <c r="CQ8" s="1089"/>
      <c r="CR8" s="1089"/>
      <c r="CS8" s="1089"/>
      <c r="CT8" s="1089"/>
      <c r="CU8" s="1089"/>
      <c r="CV8" s="1090"/>
      <c r="CW8" s="1061"/>
      <c r="CX8" s="1062"/>
      <c r="CY8" s="1062"/>
      <c r="CZ8" s="1062"/>
      <c r="DA8" s="1062"/>
      <c r="DB8" s="1062"/>
      <c r="DC8" s="1062"/>
      <c r="DD8" s="1062"/>
      <c r="DE8" s="1062"/>
      <c r="DF8" s="1076"/>
    </row>
    <row r="9" spans="2:110" ht="14.4" x14ac:dyDescent="0.2">
      <c r="B9" s="4"/>
      <c r="C9" s="1013"/>
      <c r="D9" s="1013"/>
      <c r="E9" s="1013"/>
      <c r="F9" s="1013"/>
      <c r="G9" s="1013"/>
      <c r="H9" s="1013"/>
      <c r="I9" s="1013"/>
      <c r="J9" s="1013"/>
      <c r="K9" s="1013"/>
      <c r="L9" s="1013"/>
      <c r="M9" s="1013"/>
      <c r="N9" s="1013"/>
      <c r="O9" s="3"/>
      <c r="P9" s="1019"/>
      <c r="Q9" s="1020"/>
      <c r="R9" s="1020"/>
      <c r="S9" s="1020"/>
      <c r="T9" s="1020"/>
      <c r="U9" s="1020"/>
      <c r="V9" s="1020"/>
      <c r="W9" s="1020"/>
      <c r="X9" s="1020"/>
      <c r="Y9" s="1020"/>
      <c r="Z9" s="1021"/>
      <c r="AA9" s="1097"/>
      <c r="AB9" s="1098"/>
      <c r="AC9" s="1098"/>
      <c r="AD9" s="1098"/>
      <c r="AE9" s="1098"/>
      <c r="AF9" s="1098"/>
      <c r="AG9" s="1098"/>
      <c r="AH9" s="1098"/>
      <c r="AI9" s="1098"/>
      <c r="AJ9" s="1098"/>
      <c r="AK9" s="1101"/>
      <c r="AL9" s="1102"/>
      <c r="AM9" s="1102"/>
      <c r="AN9" s="1102"/>
      <c r="AO9" s="1102"/>
      <c r="AP9" s="1102"/>
      <c r="AQ9" s="1102"/>
      <c r="AR9" s="1102"/>
      <c r="AS9" s="1102"/>
      <c r="AT9" s="1102"/>
      <c r="AU9" s="1103"/>
      <c r="AV9" s="1091"/>
      <c r="AW9" s="1092"/>
      <c r="AX9" s="1092"/>
      <c r="AY9" s="1092"/>
      <c r="AZ9" s="1092"/>
      <c r="BA9" s="1092"/>
      <c r="BB9" s="1092"/>
      <c r="BC9" s="1092"/>
      <c r="BD9" s="1092"/>
      <c r="BE9" s="1093"/>
      <c r="BF9" s="1097"/>
      <c r="BG9" s="1098"/>
      <c r="BH9" s="1098"/>
      <c r="BI9" s="1098"/>
      <c r="BJ9" s="1098"/>
      <c r="BK9" s="1098"/>
      <c r="BL9" s="1098"/>
      <c r="BM9" s="1098"/>
      <c r="BN9" s="1098"/>
      <c r="BO9" s="1098"/>
      <c r="BP9" s="1098"/>
      <c r="BQ9" s="1097"/>
      <c r="BR9" s="1098"/>
      <c r="BS9" s="1098"/>
      <c r="BT9" s="1098"/>
      <c r="BU9" s="1098"/>
      <c r="BV9" s="1098"/>
      <c r="BW9" s="1098"/>
      <c r="BX9" s="1098"/>
      <c r="BY9" s="1098"/>
      <c r="BZ9" s="1098"/>
      <c r="CA9" s="1098"/>
      <c r="CB9" s="1097"/>
      <c r="CC9" s="1098"/>
      <c r="CD9" s="1098"/>
      <c r="CE9" s="1098"/>
      <c r="CF9" s="1098"/>
      <c r="CG9" s="1098"/>
      <c r="CH9" s="1098"/>
      <c r="CI9" s="1098"/>
      <c r="CJ9" s="1098"/>
      <c r="CK9" s="1098"/>
      <c r="CL9" s="1098"/>
      <c r="CM9" s="1091"/>
      <c r="CN9" s="1092"/>
      <c r="CO9" s="1092"/>
      <c r="CP9" s="1092"/>
      <c r="CQ9" s="1092"/>
      <c r="CR9" s="1092"/>
      <c r="CS9" s="1092"/>
      <c r="CT9" s="1092"/>
      <c r="CU9" s="1092"/>
      <c r="CV9" s="1093"/>
      <c r="CW9" s="1034"/>
      <c r="CX9" s="1035"/>
      <c r="CY9" s="1035"/>
      <c r="CZ9" s="1035"/>
      <c r="DA9" s="1035"/>
      <c r="DB9" s="1035"/>
      <c r="DC9" s="1035"/>
      <c r="DD9" s="1035"/>
      <c r="DE9" s="1035"/>
      <c r="DF9" s="1148"/>
    </row>
    <row r="10" spans="2:110" ht="14.4" x14ac:dyDescent="0.2">
      <c r="B10" s="5"/>
      <c r="C10" s="1005" t="s">
        <v>10</v>
      </c>
      <c r="D10" s="1017"/>
      <c r="E10" s="1017"/>
      <c r="F10" s="1017"/>
      <c r="G10" s="1017"/>
      <c r="H10" s="1017"/>
      <c r="I10" s="1017"/>
      <c r="J10" s="1017"/>
      <c r="K10" s="1017"/>
      <c r="L10" s="1017"/>
      <c r="M10" s="1017"/>
      <c r="N10" s="1017"/>
      <c r="O10" s="6"/>
      <c r="P10" s="1126">
        <v>17071478</v>
      </c>
      <c r="Q10" s="1127"/>
      <c r="R10" s="1127"/>
      <c r="S10" s="1127"/>
      <c r="T10" s="1127"/>
      <c r="U10" s="1127"/>
      <c r="V10" s="1127"/>
      <c r="W10" s="1127"/>
      <c r="X10" s="1127"/>
      <c r="Y10" s="1127"/>
      <c r="Z10" s="1128"/>
      <c r="AA10" s="1094">
        <v>0</v>
      </c>
      <c r="AB10" s="1127"/>
      <c r="AC10" s="1127"/>
      <c r="AD10" s="1127"/>
      <c r="AE10" s="1127"/>
      <c r="AF10" s="1127"/>
      <c r="AG10" s="1127"/>
      <c r="AH10" s="1127"/>
      <c r="AI10" s="1127"/>
      <c r="AJ10" s="1128"/>
      <c r="AK10" s="1120">
        <v>0</v>
      </c>
      <c r="AL10" s="1121"/>
      <c r="AM10" s="1121"/>
      <c r="AN10" s="1121"/>
      <c r="AO10" s="1121"/>
      <c r="AP10" s="1121"/>
      <c r="AQ10" s="1121"/>
      <c r="AR10" s="1121"/>
      <c r="AS10" s="1121"/>
      <c r="AT10" s="1121"/>
      <c r="AU10" s="1122"/>
      <c r="AV10" s="1088">
        <v>17071478</v>
      </c>
      <c r="AW10" s="1089"/>
      <c r="AX10" s="1089"/>
      <c r="AY10" s="1089"/>
      <c r="AZ10" s="1089"/>
      <c r="BA10" s="1089"/>
      <c r="BB10" s="1089"/>
      <c r="BC10" s="1089"/>
      <c r="BD10" s="1089"/>
      <c r="BE10" s="1090"/>
      <c r="BF10" s="1094">
        <v>162130</v>
      </c>
      <c r="BG10" s="1127"/>
      <c r="BH10" s="1127"/>
      <c r="BI10" s="1127"/>
      <c r="BJ10" s="1127"/>
      <c r="BK10" s="1127"/>
      <c r="BL10" s="1127"/>
      <c r="BM10" s="1127"/>
      <c r="BN10" s="1127"/>
      <c r="BO10" s="1127"/>
      <c r="BP10" s="1128"/>
      <c r="BQ10" s="1094">
        <v>0</v>
      </c>
      <c r="BR10" s="1127"/>
      <c r="BS10" s="1127"/>
      <c r="BT10" s="1127"/>
      <c r="BU10" s="1127"/>
      <c r="BV10" s="1127"/>
      <c r="BW10" s="1127"/>
      <c r="BX10" s="1127"/>
      <c r="BY10" s="1127"/>
      <c r="BZ10" s="1127"/>
      <c r="CA10" s="1128"/>
      <c r="CB10" s="1140">
        <v>2253891</v>
      </c>
      <c r="CC10" s="1141"/>
      <c r="CD10" s="1141"/>
      <c r="CE10" s="1141"/>
      <c r="CF10" s="1141"/>
      <c r="CG10" s="1141"/>
      <c r="CH10" s="1141"/>
      <c r="CI10" s="1141"/>
      <c r="CJ10" s="1141"/>
      <c r="CK10" s="1141"/>
      <c r="CL10" s="1142"/>
      <c r="CM10" s="1140">
        <v>14817587</v>
      </c>
      <c r="CN10" s="1141"/>
      <c r="CO10" s="1141"/>
      <c r="CP10" s="1141"/>
      <c r="CQ10" s="1141"/>
      <c r="CR10" s="1141"/>
      <c r="CS10" s="1141"/>
      <c r="CT10" s="1141"/>
      <c r="CU10" s="1141"/>
      <c r="CV10" s="1142"/>
      <c r="CW10" s="1094"/>
      <c r="CX10" s="1127"/>
      <c r="CY10" s="1127"/>
      <c r="CZ10" s="1127"/>
      <c r="DA10" s="1127"/>
      <c r="DB10" s="1127"/>
      <c r="DC10" s="1127"/>
      <c r="DD10" s="1127"/>
      <c r="DE10" s="1127"/>
      <c r="DF10" s="1143"/>
    </row>
    <row r="11" spans="2:110" ht="14.4" x14ac:dyDescent="0.2">
      <c r="B11" s="4"/>
      <c r="C11" s="1020"/>
      <c r="D11" s="1020"/>
      <c r="E11" s="1020"/>
      <c r="F11" s="1020"/>
      <c r="G11" s="1020"/>
      <c r="H11" s="1020"/>
      <c r="I11" s="1020"/>
      <c r="J11" s="1020"/>
      <c r="K11" s="1020"/>
      <c r="L11" s="1020"/>
      <c r="M11" s="1020"/>
      <c r="N11" s="1020"/>
      <c r="O11" s="3"/>
      <c r="P11" s="1098"/>
      <c r="Q11" s="1098"/>
      <c r="R11" s="1098"/>
      <c r="S11" s="1098"/>
      <c r="T11" s="1098"/>
      <c r="U11" s="1098"/>
      <c r="V11" s="1098"/>
      <c r="W11" s="1098"/>
      <c r="X11" s="1098"/>
      <c r="Y11" s="1098"/>
      <c r="Z11" s="1129"/>
      <c r="AA11" s="1097"/>
      <c r="AB11" s="1098"/>
      <c r="AC11" s="1098"/>
      <c r="AD11" s="1098"/>
      <c r="AE11" s="1098"/>
      <c r="AF11" s="1098"/>
      <c r="AG11" s="1098"/>
      <c r="AH11" s="1098"/>
      <c r="AI11" s="1098"/>
      <c r="AJ11" s="1129"/>
      <c r="AK11" s="1123"/>
      <c r="AL11" s="1124"/>
      <c r="AM11" s="1124"/>
      <c r="AN11" s="1124"/>
      <c r="AO11" s="1124"/>
      <c r="AP11" s="1124"/>
      <c r="AQ11" s="1124"/>
      <c r="AR11" s="1124"/>
      <c r="AS11" s="1124"/>
      <c r="AT11" s="1124"/>
      <c r="AU11" s="1125"/>
      <c r="AV11" s="1091"/>
      <c r="AW11" s="1092"/>
      <c r="AX11" s="1092"/>
      <c r="AY11" s="1092"/>
      <c r="AZ11" s="1092"/>
      <c r="BA11" s="1092"/>
      <c r="BB11" s="1092"/>
      <c r="BC11" s="1092"/>
      <c r="BD11" s="1092"/>
      <c r="BE11" s="1093"/>
      <c r="BF11" s="1097"/>
      <c r="BG11" s="1098"/>
      <c r="BH11" s="1098"/>
      <c r="BI11" s="1098"/>
      <c r="BJ11" s="1098"/>
      <c r="BK11" s="1098"/>
      <c r="BL11" s="1098"/>
      <c r="BM11" s="1098"/>
      <c r="BN11" s="1098"/>
      <c r="BO11" s="1098"/>
      <c r="BP11" s="1129"/>
      <c r="BQ11" s="1097"/>
      <c r="BR11" s="1098"/>
      <c r="BS11" s="1098"/>
      <c r="BT11" s="1098"/>
      <c r="BU11" s="1098"/>
      <c r="BV11" s="1098"/>
      <c r="BW11" s="1098"/>
      <c r="BX11" s="1098"/>
      <c r="BY11" s="1098"/>
      <c r="BZ11" s="1098"/>
      <c r="CA11" s="1129"/>
      <c r="CB11" s="1091"/>
      <c r="CC11" s="1092"/>
      <c r="CD11" s="1092"/>
      <c r="CE11" s="1092"/>
      <c r="CF11" s="1092"/>
      <c r="CG11" s="1092"/>
      <c r="CH11" s="1092"/>
      <c r="CI11" s="1092"/>
      <c r="CJ11" s="1092"/>
      <c r="CK11" s="1092"/>
      <c r="CL11" s="1093"/>
      <c r="CM11" s="1091"/>
      <c r="CN11" s="1092"/>
      <c r="CO11" s="1092"/>
      <c r="CP11" s="1092"/>
      <c r="CQ11" s="1092"/>
      <c r="CR11" s="1092"/>
      <c r="CS11" s="1092"/>
      <c r="CT11" s="1092"/>
      <c r="CU11" s="1092"/>
      <c r="CV11" s="1093"/>
      <c r="CW11" s="1097"/>
      <c r="CX11" s="1098"/>
      <c r="CY11" s="1098"/>
      <c r="CZ11" s="1098"/>
      <c r="DA11" s="1098"/>
      <c r="DB11" s="1098"/>
      <c r="DC11" s="1098"/>
      <c r="DD11" s="1098"/>
      <c r="DE11" s="1098"/>
      <c r="DF11" s="1144"/>
    </row>
    <row r="12" spans="2:110" ht="14.4" x14ac:dyDescent="0.2">
      <c r="B12" s="5"/>
      <c r="C12" s="1005" t="s">
        <v>11</v>
      </c>
      <c r="D12" s="1005"/>
      <c r="E12" s="1005"/>
      <c r="F12" s="1005"/>
      <c r="G12" s="1005"/>
      <c r="H12" s="1005"/>
      <c r="I12" s="1005"/>
      <c r="J12" s="1005"/>
      <c r="K12" s="1005"/>
      <c r="L12" s="1005"/>
      <c r="M12" s="1005"/>
      <c r="N12" s="1005"/>
      <c r="O12" s="6"/>
      <c r="P12" s="1126">
        <v>226955520</v>
      </c>
      <c r="Q12" s="1127"/>
      <c r="R12" s="1127"/>
      <c r="S12" s="1127"/>
      <c r="T12" s="1127"/>
      <c r="U12" s="1127"/>
      <c r="V12" s="1127"/>
      <c r="W12" s="1127"/>
      <c r="X12" s="1127"/>
      <c r="Y12" s="1127"/>
      <c r="Z12" s="1128"/>
      <c r="AA12" s="1022">
        <v>0</v>
      </c>
      <c r="AB12" s="1135"/>
      <c r="AC12" s="1135"/>
      <c r="AD12" s="1135"/>
      <c r="AE12" s="1135"/>
      <c r="AF12" s="1135"/>
      <c r="AG12" s="1135"/>
      <c r="AH12" s="1135"/>
      <c r="AI12" s="1135"/>
      <c r="AJ12" s="1136"/>
      <c r="AK12" s="1120">
        <v>0</v>
      </c>
      <c r="AL12" s="1121"/>
      <c r="AM12" s="1121"/>
      <c r="AN12" s="1121"/>
      <c r="AO12" s="1121"/>
      <c r="AP12" s="1121"/>
      <c r="AQ12" s="1121"/>
      <c r="AR12" s="1121"/>
      <c r="AS12" s="1121"/>
      <c r="AT12" s="1121"/>
      <c r="AU12" s="1122"/>
      <c r="AV12" s="1088">
        <v>226955520</v>
      </c>
      <c r="AW12" s="1089"/>
      <c r="AX12" s="1089"/>
      <c r="AY12" s="1089"/>
      <c r="AZ12" s="1089"/>
      <c r="BA12" s="1089"/>
      <c r="BB12" s="1089"/>
      <c r="BC12" s="1089"/>
      <c r="BD12" s="1089"/>
      <c r="BE12" s="1090"/>
      <c r="BF12" s="1094">
        <v>4828686</v>
      </c>
      <c r="BG12" s="1127"/>
      <c r="BH12" s="1127"/>
      <c r="BI12" s="1127"/>
      <c r="BJ12" s="1127"/>
      <c r="BK12" s="1127"/>
      <c r="BL12" s="1127"/>
      <c r="BM12" s="1127"/>
      <c r="BN12" s="1127"/>
      <c r="BO12" s="1127"/>
      <c r="BP12" s="1128"/>
      <c r="BQ12" s="1094">
        <v>0</v>
      </c>
      <c r="BR12" s="1127"/>
      <c r="BS12" s="1127"/>
      <c r="BT12" s="1127"/>
      <c r="BU12" s="1127"/>
      <c r="BV12" s="1127"/>
      <c r="BW12" s="1127"/>
      <c r="BX12" s="1127"/>
      <c r="BY12" s="1127"/>
      <c r="BZ12" s="1127"/>
      <c r="CA12" s="1128"/>
      <c r="CB12" s="1140">
        <v>56149997</v>
      </c>
      <c r="CC12" s="1141"/>
      <c r="CD12" s="1141"/>
      <c r="CE12" s="1141"/>
      <c r="CF12" s="1141"/>
      <c r="CG12" s="1141"/>
      <c r="CH12" s="1141"/>
      <c r="CI12" s="1141"/>
      <c r="CJ12" s="1141"/>
      <c r="CK12" s="1141"/>
      <c r="CL12" s="1142"/>
      <c r="CM12" s="1140">
        <v>170805523</v>
      </c>
      <c r="CN12" s="1141"/>
      <c r="CO12" s="1141"/>
      <c r="CP12" s="1141"/>
      <c r="CQ12" s="1141"/>
      <c r="CR12" s="1141"/>
      <c r="CS12" s="1141"/>
      <c r="CT12" s="1141"/>
      <c r="CU12" s="1141"/>
      <c r="CV12" s="1142"/>
      <c r="CW12" s="1094"/>
      <c r="CX12" s="1127"/>
      <c r="CY12" s="1127"/>
      <c r="CZ12" s="1127"/>
      <c r="DA12" s="1127"/>
      <c r="DB12" s="1127"/>
      <c r="DC12" s="1127"/>
      <c r="DD12" s="1127"/>
      <c r="DE12" s="1127"/>
      <c r="DF12" s="1143"/>
    </row>
    <row r="13" spans="2:110" ht="14.4" x14ac:dyDescent="0.2">
      <c r="B13" s="4"/>
      <c r="C13" s="1013"/>
      <c r="D13" s="1013"/>
      <c r="E13" s="1013"/>
      <c r="F13" s="1013"/>
      <c r="G13" s="1013"/>
      <c r="H13" s="1013"/>
      <c r="I13" s="1013"/>
      <c r="J13" s="1013"/>
      <c r="K13" s="1013"/>
      <c r="L13" s="1013"/>
      <c r="M13" s="1013"/>
      <c r="N13" s="1013"/>
      <c r="O13" s="3"/>
      <c r="P13" s="1098"/>
      <c r="Q13" s="1098"/>
      <c r="R13" s="1098"/>
      <c r="S13" s="1098"/>
      <c r="T13" s="1098"/>
      <c r="U13" s="1098"/>
      <c r="V13" s="1098"/>
      <c r="W13" s="1098"/>
      <c r="X13" s="1098"/>
      <c r="Y13" s="1098"/>
      <c r="Z13" s="1129"/>
      <c r="AA13" s="1137"/>
      <c r="AB13" s="1138"/>
      <c r="AC13" s="1138"/>
      <c r="AD13" s="1138"/>
      <c r="AE13" s="1138"/>
      <c r="AF13" s="1138"/>
      <c r="AG13" s="1138"/>
      <c r="AH13" s="1138"/>
      <c r="AI13" s="1138"/>
      <c r="AJ13" s="1139"/>
      <c r="AK13" s="1123"/>
      <c r="AL13" s="1124"/>
      <c r="AM13" s="1124"/>
      <c r="AN13" s="1124"/>
      <c r="AO13" s="1124"/>
      <c r="AP13" s="1124"/>
      <c r="AQ13" s="1124"/>
      <c r="AR13" s="1124"/>
      <c r="AS13" s="1124"/>
      <c r="AT13" s="1124"/>
      <c r="AU13" s="1125"/>
      <c r="AV13" s="1091"/>
      <c r="AW13" s="1092"/>
      <c r="AX13" s="1092"/>
      <c r="AY13" s="1092"/>
      <c r="AZ13" s="1092"/>
      <c r="BA13" s="1092"/>
      <c r="BB13" s="1092"/>
      <c r="BC13" s="1092"/>
      <c r="BD13" s="1092"/>
      <c r="BE13" s="1093"/>
      <c r="BF13" s="1097"/>
      <c r="BG13" s="1098"/>
      <c r="BH13" s="1098"/>
      <c r="BI13" s="1098"/>
      <c r="BJ13" s="1098"/>
      <c r="BK13" s="1098"/>
      <c r="BL13" s="1098"/>
      <c r="BM13" s="1098"/>
      <c r="BN13" s="1098"/>
      <c r="BO13" s="1098"/>
      <c r="BP13" s="1129"/>
      <c r="BQ13" s="1097"/>
      <c r="BR13" s="1098"/>
      <c r="BS13" s="1098"/>
      <c r="BT13" s="1098"/>
      <c r="BU13" s="1098"/>
      <c r="BV13" s="1098"/>
      <c r="BW13" s="1098"/>
      <c r="BX13" s="1098"/>
      <c r="BY13" s="1098"/>
      <c r="BZ13" s="1098"/>
      <c r="CA13" s="1129"/>
      <c r="CB13" s="1091"/>
      <c r="CC13" s="1092"/>
      <c r="CD13" s="1092"/>
      <c r="CE13" s="1092"/>
      <c r="CF13" s="1092"/>
      <c r="CG13" s="1092"/>
      <c r="CH13" s="1092"/>
      <c r="CI13" s="1092"/>
      <c r="CJ13" s="1092"/>
      <c r="CK13" s="1092"/>
      <c r="CL13" s="1093"/>
      <c r="CM13" s="1091"/>
      <c r="CN13" s="1092"/>
      <c r="CO13" s="1092"/>
      <c r="CP13" s="1092"/>
      <c r="CQ13" s="1092"/>
      <c r="CR13" s="1092"/>
      <c r="CS13" s="1092"/>
      <c r="CT13" s="1092"/>
      <c r="CU13" s="1092"/>
      <c r="CV13" s="1093"/>
      <c r="CW13" s="1097"/>
      <c r="CX13" s="1098"/>
      <c r="CY13" s="1098"/>
      <c r="CZ13" s="1098"/>
      <c r="DA13" s="1098"/>
      <c r="DB13" s="1098"/>
      <c r="DC13" s="1098"/>
      <c r="DD13" s="1098"/>
      <c r="DE13" s="1098"/>
      <c r="DF13" s="1144"/>
    </row>
    <row r="14" spans="2:110" ht="14.4" x14ac:dyDescent="0.2">
      <c r="B14" s="5"/>
      <c r="C14" s="1005" t="s">
        <v>12</v>
      </c>
      <c r="D14" s="1005"/>
      <c r="E14" s="1005"/>
      <c r="F14" s="1005"/>
      <c r="G14" s="1005"/>
      <c r="H14" s="1005"/>
      <c r="I14" s="1005"/>
      <c r="J14" s="1005"/>
      <c r="K14" s="1005"/>
      <c r="L14" s="1005"/>
      <c r="M14" s="1005"/>
      <c r="N14" s="1005"/>
      <c r="O14" s="6"/>
      <c r="P14" s="1126">
        <v>173961937</v>
      </c>
      <c r="Q14" s="1127"/>
      <c r="R14" s="1127"/>
      <c r="S14" s="1127"/>
      <c r="T14" s="1127"/>
      <c r="U14" s="1127"/>
      <c r="V14" s="1127"/>
      <c r="W14" s="1127"/>
      <c r="X14" s="1127"/>
      <c r="Y14" s="1127"/>
      <c r="Z14" s="1128"/>
      <c r="AA14" s="1094">
        <v>4150000</v>
      </c>
      <c r="AB14" s="1127"/>
      <c r="AC14" s="1127"/>
      <c r="AD14" s="1127"/>
      <c r="AE14" s="1127"/>
      <c r="AF14" s="1127"/>
      <c r="AG14" s="1127"/>
      <c r="AH14" s="1127"/>
      <c r="AI14" s="1127"/>
      <c r="AJ14" s="1128"/>
      <c r="AK14" s="1120">
        <v>0</v>
      </c>
      <c r="AL14" s="1121"/>
      <c r="AM14" s="1121"/>
      <c r="AN14" s="1121"/>
      <c r="AO14" s="1121"/>
      <c r="AP14" s="1121"/>
      <c r="AQ14" s="1121"/>
      <c r="AR14" s="1121"/>
      <c r="AS14" s="1121"/>
      <c r="AT14" s="1121"/>
      <c r="AU14" s="1122"/>
      <c r="AV14" s="1088">
        <v>178111937</v>
      </c>
      <c r="AW14" s="1089"/>
      <c r="AX14" s="1089"/>
      <c r="AY14" s="1089"/>
      <c r="AZ14" s="1089"/>
      <c r="BA14" s="1089"/>
      <c r="BB14" s="1089"/>
      <c r="BC14" s="1089"/>
      <c r="BD14" s="1089"/>
      <c r="BE14" s="1090"/>
      <c r="BF14" s="1094">
        <v>4482961</v>
      </c>
      <c r="BG14" s="1127"/>
      <c r="BH14" s="1127"/>
      <c r="BI14" s="1127"/>
      <c r="BJ14" s="1127"/>
      <c r="BK14" s="1127"/>
      <c r="BL14" s="1127"/>
      <c r="BM14" s="1127"/>
      <c r="BN14" s="1127"/>
      <c r="BO14" s="1127"/>
      <c r="BP14" s="1128"/>
      <c r="BQ14" s="1094">
        <v>0</v>
      </c>
      <c r="BR14" s="1127"/>
      <c r="BS14" s="1127"/>
      <c r="BT14" s="1127"/>
      <c r="BU14" s="1127"/>
      <c r="BV14" s="1127"/>
      <c r="BW14" s="1127"/>
      <c r="BX14" s="1127"/>
      <c r="BY14" s="1127"/>
      <c r="BZ14" s="1127"/>
      <c r="CA14" s="1128"/>
      <c r="CB14" s="1140">
        <v>65314667</v>
      </c>
      <c r="CC14" s="1141"/>
      <c r="CD14" s="1141"/>
      <c r="CE14" s="1141"/>
      <c r="CF14" s="1141"/>
      <c r="CG14" s="1141"/>
      <c r="CH14" s="1141"/>
      <c r="CI14" s="1141"/>
      <c r="CJ14" s="1141"/>
      <c r="CK14" s="1141"/>
      <c r="CL14" s="1142"/>
      <c r="CM14" s="1140">
        <v>112797270</v>
      </c>
      <c r="CN14" s="1141"/>
      <c r="CO14" s="1141"/>
      <c r="CP14" s="1141"/>
      <c r="CQ14" s="1141"/>
      <c r="CR14" s="1141"/>
      <c r="CS14" s="1141"/>
      <c r="CT14" s="1141"/>
      <c r="CU14" s="1141"/>
      <c r="CV14" s="1142"/>
      <c r="CW14" s="1094"/>
      <c r="CX14" s="1127"/>
      <c r="CY14" s="1127"/>
      <c r="CZ14" s="1127"/>
      <c r="DA14" s="1127"/>
      <c r="DB14" s="1127"/>
      <c r="DC14" s="1127"/>
      <c r="DD14" s="1127"/>
      <c r="DE14" s="1127"/>
      <c r="DF14" s="1143"/>
    </row>
    <row r="15" spans="2:110" ht="14.4" x14ac:dyDescent="0.2">
      <c r="B15" s="4"/>
      <c r="C15" s="1013"/>
      <c r="D15" s="1013"/>
      <c r="E15" s="1013"/>
      <c r="F15" s="1013"/>
      <c r="G15" s="1013"/>
      <c r="H15" s="1013"/>
      <c r="I15" s="1013"/>
      <c r="J15" s="1013"/>
      <c r="K15" s="1013"/>
      <c r="L15" s="1013"/>
      <c r="M15" s="1013"/>
      <c r="N15" s="1013"/>
      <c r="O15" s="3"/>
      <c r="P15" s="1098"/>
      <c r="Q15" s="1098"/>
      <c r="R15" s="1098"/>
      <c r="S15" s="1098"/>
      <c r="T15" s="1098"/>
      <c r="U15" s="1098"/>
      <c r="V15" s="1098"/>
      <c r="W15" s="1098"/>
      <c r="X15" s="1098"/>
      <c r="Y15" s="1098"/>
      <c r="Z15" s="1129"/>
      <c r="AA15" s="1097"/>
      <c r="AB15" s="1098"/>
      <c r="AC15" s="1098"/>
      <c r="AD15" s="1098"/>
      <c r="AE15" s="1098"/>
      <c r="AF15" s="1098"/>
      <c r="AG15" s="1098"/>
      <c r="AH15" s="1098"/>
      <c r="AI15" s="1098"/>
      <c r="AJ15" s="1129"/>
      <c r="AK15" s="1123"/>
      <c r="AL15" s="1124"/>
      <c r="AM15" s="1124"/>
      <c r="AN15" s="1124"/>
      <c r="AO15" s="1124"/>
      <c r="AP15" s="1124"/>
      <c r="AQ15" s="1124"/>
      <c r="AR15" s="1124"/>
      <c r="AS15" s="1124"/>
      <c r="AT15" s="1124"/>
      <c r="AU15" s="1125"/>
      <c r="AV15" s="1091"/>
      <c r="AW15" s="1092"/>
      <c r="AX15" s="1092"/>
      <c r="AY15" s="1092"/>
      <c r="AZ15" s="1092"/>
      <c r="BA15" s="1092"/>
      <c r="BB15" s="1092"/>
      <c r="BC15" s="1092"/>
      <c r="BD15" s="1092"/>
      <c r="BE15" s="1093"/>
      <c r="BF15" s="1097"/>
      <c r="BG15" s="1098"/>
      <c r="BH15" s="1098"/>
      <c r="BI15" s="1098"/>
      <c r="BJ15" s="1098"/>
      <c r="BK15" s="1098"/>
      <c r="BL15" s="1098"/>
      <c r="BM15" s="1098"/>
      <c r="BN15" s="1098"/>
      <c r="BO15" s="1098"/>
      <c r="BP15" s="1129"/>
      <c r="BQ15" s="1097"/>
      <c r="BR15" s="1098"/>
      <c r="BS15" s="1098"/>
      <c r="BT15" s="1098"/>
      <c r="BU15" s="1098"/>
      <c r="BV15" s="1098"/>
      <c r="BW15" s="1098"/>
      <c r="BX15" s="1098"/>
      <c r="BY15" s="1098"/>
      <c r="BZ15" s="1098"/>
      <c r="CA15" s="1129"/>
      <c r="CB15" s="1091"/>
      <c r="CC15" s="1092"/>
      <c r="CD15" s="1092"/>
      <c r="CE15" s="1092"/>
      <c r="CF15" s="1092"/>
      <c r="CG15" s="1092"/>
      <c r="CH15" s="1092"/>
      <c r="CI15" s="1092"/>
      <c r="CJ15" s="1092"/>
      <c r="CK15" s="1092"/>
      <c r="CL15" s="1093"/>
      <c r="CM15" s="1091"/>
      <c r="CN15" s="1092"/>
      <c r="CO15" s="1092"/>
      <c r="CP15" s="1092"/>
      <c r="CQ15" s="1092"/>
      <c r="CR15" s="1092"/>
      <c r="CS15" s="1092"/>
      <c r="CT15" s="1092"/>
      <c r="CU15" s="1092"/>
      <c r="CV15" s="1093"/>
      <c r="CW15" s="1097"/>
      <c r="CX15" s="1098"/>
      <c r="CY15" s="1098"/>
      <c r="CZ15" s="1098"/>
      <c r="DA15" s="1098"/>
      <c r="DB15" s="1098"/>
      <c r="DC15" s="1098"/>
      <c r="DD15" s="1098"/>
      <c r="DE15" s="1098"/>
      <c r="DF15" s="1144"/>
    </row>
    <row r="16" spans="2:110" ht="14.4" x14ac:dyDescent="0.2">
      <c r="B16" s="5"/>
      <c r="C16" s="1005" t="s">
        <v>13</v>
      </c>
      <c r="D16" s="1005"/>
      <c r="E16" s="1005"/>
      <c r="F16" s="1005"/>
      <c r="G16" s="1005"/>
      <c r="H16" s="1005"/>
      <c r="I16" s="1005"/>
      <c r="J16" s="1005"/>
      <c r="K16" s="1005"/>
      <c r="L16" s="1005"/>
      <c r="M16" s="1005"/>
      <c r="N16" s="1005"/>
      <c r="O16" s="6"/>
      <c r="P16" s="1126">
        <v>1915876</v>
      </c>
      <c r="Q16" s="1127"/>
      <c r="R16" s="1127"/>
      <c r="S16" s="1127"/>
      <c r="T16" s="1127"/>
      <c r="U16" s="1127"/>
      <c r="V16" s="1127"/>
      <c r="W16" s="1127"/>
      <c r="X16" s="1127"/>
      <c r="Y16" s="1127"/>
      <c r="Z16" s="1128"/>
      <c r="AA16" s="1094">
        <v>4150000</v>
      </c>
      <c r="AB16" s="1127"/>
      <c r="AC16" s="1127"/>
      <c r="AD16" s="1127"/>
      <c r="AE16" s="1127"/>
      <c r="AF16" s="1127"/>
      <c r="AG16" s="1127"/>
      <c r="AH16" s="1127"/>
      <c r="AI16" s="1127"/>
      <c r="AJ16" s="1128"/>
      <c r="AK16" s="1120">
        <v>4150000</v>
      </c>
      <c r="AL16" s="1121"/>
      <c r="AM16" s="1121"/>
      <c r="AN16" s="1121"/>
      <c r="AO16" s="1121"/>
      <c r="AP16" s="1121"/>
      <c r="AQ16" s="1121"/>
      <c r="AR16" s="1121"/>
      <c r="AS16" s="1121"/>
      <c r="AT16" s="1121"/>
      <c r="AU16" s="1122"/>
      <c r="AV16" s="1088">
        <v>1915876</v>
      </c>
      <c r="AW16" s="1089"/>
      <c r="AX16" s="1089"/>
      <c r="AY16" s="1089"/>
      <c r="AZ16" s="1089"/>
      <c r="BA16" s="1089"/>
      <c r="BB16" s="1089"/>
      <c r="BC16" s="1089"/>
      <c r="BD16" s="1089"/>
      <c r="BE16" s="1090"/>
      <c r="BF16" s="1022">
        <v>0</v>
      </c>
      <c r="BG16" s="1023"/>
      <c r="BH16" s="1023"/>
      <c r="BI16" s="1023"/>
      <c r="BJ16" s="1023"/>
      <c r="BK16" s="1023"/>
      <c r="BL16" s="1023"/>
      <c r="BM16" s="1023"/>
      <c r="BN16" s="1023"/>
      <c r="BO16" s="1023"/>
      <c r="BP16" s="1024"/>
      <c r="BQ16" s="1094">
        <v>0</v>
      </c>
      <c r="BR16" s="1127"/>
      <c r="BS16" s="1127"/>
      <c r="BT16" s="1127"/>
      <c r="BU16" s="1127"/>
      <c r="BV16" s="1127"/>
      <c r="BW16" s="1127"/>
      <c r="BX16" s="1127"/>
      <c r="BY16" s="1127"/>
      <c r="BZ16" s="1127"/>
      <c r="CA16" s="1128"/>
      <c r="CB16" s="1094">
        <v>0</v>
      </c>
      <c r="CC16" s="1127"/>
      <c r="CD16" s="1127"/>
      <c r="CE16" s="1127"/>
      <c r="CF16" s="1127"/>
      <c r="CG16" s="1127"/>
      <c r="CH16" s="1127"/>
      <c r="CI16" s="1127"/>
      <c r="CJ16" s="1127"/>
      <c r="CK16" s="1127"/>
      <c r="CL16" s="1128"/>
      <c r="CM16" s="1140">
        <v>1915876</v>
      </c>
      <c r="CN16" s="1141"/>
      <c r="CO16" s="1141"/>
      <c r="CP16" s="1141"/>
      <c r="CQ16" s="1141"/>
      <c r="CR16" s="1141"/>
      <c r="CS16" s="1141"/>
      <c r="CT16" s="1141"/>
      <c r="CU16" s="1141"/>
      <c r="CV16" s="1142"/>
      <c r="CW16" s="1094"/>
      <c r="CX16" s="1127"/>
      <c r="CY16" s="1127"/>
      <c r="CZ16" s="1127"/>
      <c r="DA16" s="1127"/>
      <c r="DB16" s="1127"/>
      <c r="DC16" s="1127"/>
      <c r="DD16" s="1127"/>
      <c r="DE16" s="1127"/>
      <c r="DF16" s="1143"/>
    </row>
    <row r="17" spans="2:110" ht="14.4" x14ac:dyDescent="0.2">
      <c r="B17" s="4"/>
      <c r="C17" s="1013"/>
      <c r="D17" s="1013"/>
      <c r="E17" s="1013"/>
      <c r="F17" s="1013"/>
      <c r="G17" s="1013"/>
      <c r="H17" s="1013"/>
      <c r="I17" s="1013"/>
      <c r="J17" s="1013"/>
      <c r="K17" s="1013"/>
      <c r="L17" s="1013"/>
      <c r="M17" s="1013"/>
      <c r="N17" s="1013"/>
      <c r="O17" s="3"/>
      <c r="P17" s="1098"/>
      <c r="Q17" s="1098"/>
      <c r="R17" s="1098"/>
      <c r="S17" s="1098"/>
      <c r="T17" s="1098"/>
      <c r="U17" s="1098"/>
      <c r="V17" s="1098"/>
      <c r="W17" s="1098"/>
      <c r="X17" s="1098"/>
      <c r="Y17" s="1098"/>
      <c r="Z17" s="1129"/>
      <c r="AA17" s="1097"/>
      <c r="AB17" s="1098"/>
      <c r="AC17" s="1098"/>
      <c r="AD17" s="1098"/>
      <c r="AE17" s="1098"/>
      <c r="AF17" s="1098"/>
      <c r="AG17" s="1098"/>
      <c r="AH17" s="1098"/>
      <c r="AI17" s="1098"/>
      <c r="AJ17" s="1129"/>
      <c r="AK17" s="1123"/>
      <c r="AL17" s="1124"/>
      <c r="AM17" s="1124"/>
      <c r="AN17" s="1124"/>
      <c r="AO17" s="1124"/>
      <c r="AP17" s="1124"/>
      <c r="AQ17" s="1124"/>
      <c r="AR17" s="1124"/>
      <c r="AS17" s="1124"/>
      <c r="AT17" s="1124"/>
      <c r="AU17" s="1125"/>
      <c r="AV17" s="1091"/>
      <c r="AW17" s="1092"/>
      <c r="AX17" s="1092"/>
      <c r="AY17" s="1092"/>
      <c r="AZ17" s="1092"/>
      <c r="BA17" s="1092"/>
      <c r="BB17" s="1092"/>
      <c r="BC17" s="1092"/>
      <c r="BD17" s="1092"/>
      <c r="BE17" s="1093"/>
      <c r="BF17" s="1025"/>
      <c r="BG17" s="1026"/>
      <c r="BH17" s="1026"/>
      <c r="BI17" s="1026"/>
      <c r="BJ17" s="1026"/>
      <c r="BK17" s="1026"/>
      <c r="BL17" s="1026"/>
      <c r="BM17" s="1026"/>
      <c r="BN17" s="1026"/>
      <c r="BO17" s="1026"/>
      <c r="BP17" s="1027"/>
      <c r="BQ17" s="1097"/>
      <c r="BR17" s="1098"/>
      <c r="BS17" s="1098"/>
      <c r="BT17" s="1098"/>
      <c r="BU17" s="1098"/>
      <c r="BV17" s="1098"/>
      <c r="BW17" s="1098"/>
      <c r="BX17" s="1098"/>
      <c r="BY17" s="1098"/>
      <c r="BZ17" s="1098"/>
      <c r="CA17" s="1129"/>
      <c r="CB17" s="1097"/>
      <c r="CC17" s="1098"/>
      <c r="CD17" s="1098"/>
      <c r="CE17" s="1098"/>
      <c r="CF17" s="1098"/>
      <c r="CG17" s="1098"/>
      <c r="CH17" s="1098"/>
      <c r="CI17" s="1098"/>
      <c r="CJ17" s="1098"/>
      <c r="CK17" s="1098"/>
      <c r="CL17" s="1129"/>
      <c r="CM17" s="1091"/>
      <c r="CN17" s="1092"/>
      <c r="CO17" s="1092"/>
      <c r="CP17" s="1092"/>
      <c r="CQ17" s="1092"/>
      <c r="CR17" s="1092"/>
      <c r="CS17" s="1092"/>
      <c r="CT17" s="1092"/>
      <c r="CU17" s="1092"/>
      <c r="CV17" s="1093"/>
      <c r="CW17" s="1097"/>
      <c r="CX17" s="1098"/>
      <c r="CY17" s="1098"/>
      <c r="CZ17" s="1098"/>
      <c r="DA17" s="1098"/>
      <c r="DB17" s="1098"/>
      <c r="DC17" s="1098"/>
      <c r="DD17" s="1098"/>
      <c r="DE17" s="1098"/>
      <c r="DF17" s="1144"/>
    </row>
    <row r="18" spans="2:110" ht="14.4" x14ac:dyDescent="0.2">
      <c r="B18" s="1"/>
      <c r="C18" s="1006" t="s">
        <v>14</v>
      </c>
      <c r="D18" s="1006"/>
      <c r="E18" s="1006"/>
      <c r="F18" s="1006"/>
      <c r="G18" s="1006"/>
      <c r="H18" s="1006"/>
      <c r="I18" s="1006"/>
      <c r="J18" s="1006"/>
      <c r="K18" s="1006"/>
      <c r="L18" s="1006"/>
      <c r="M18" s="1006"/>
      <c r="N18" s="1006"/>
      <c r="O18" s="2"/>
      <c r="P18" s="1147">
        <v>424448931</v>
      </c>
      <c r="Q18" s="1096"/>
      <c r="R18" s="1096"/>
      <c r="S18" s="1096"/>
      <c r="T18" s="1096"/>
      <c r="U18" s="1096"/>
      <c r="V18" s="1096"/>
      <c r="W18" s="1096"/>
      <c r="X18" s="1096"/>
      <c r="Y18" s="1096"/>
      <c r="Z18" s="1107"/>
      <c r="AA18" s="1095">
        <v>8300000</v>
      </c>
      <c r="AB18" s="1096"/>
      <c r="AC18" s="1096"/>
      <c r="AD18" s="1096"/>
      <c r="AE18" s="1096"/>
      <c r="AF18" s="1096"/>
      <c r="AG18" s="1096"/>
      <c r="AH18" s="1096"/>
      <c r="AI18" s="1096"/>
      <c r="AJ18" s="1107"/>
      <c r="AK18" s="1099">
        <v>4150000</v>
      </c>
      <c r="AL18" s="1130"/>
      <c r="AM18" s="1130"/>
      <c r="AN18" s="1130"/>
      <c r="AO18" s="1130"/>
      <c r="AP18" s="1130"/>
      <c r="AQ18" s="1130"/>
      <c r="AR18" s="1130"/>
      <c r="AS18" s="1130"/>
      <c r="AT18" s="1130"/>
      <c r="AU18" s="1131"/>
      <c r="AV18" s="1095">
        <v>428598931</v>
      </c>
      <c r="AW18" s="1096"/>
      <c r="AX18" s="1096"/>
      <c r="AY18" s="1096"/>
      <c r="AZ18" s="1096"/>
      <c r="BA18" s="1096"/>
      <c r="BB18" s="1096"/>
      <c r="BC18" s="1096"/>
      <c r="BD18" s="1096"/>
      <c r="BE18" s="1107"/>
      <c r="BF18" s="1095">
        <v>9473777</v>
      </c>
      <c r="BG18" s="1096"/>
      <c r="BH18" s="1096"/>
      <c r="BI18" s="1096"/>
      <c r="BJ18" s="1096"/>
      <c r="BK18" s="1096"/>
      <c r="BL18" s="1096"/>
      <c r="BM18" s="1096"/>
      <c r="BN18" s="1096"/>
      <c r="BO18" s="1096"/>
      <c r="BP18" s="1107"/>
      <c r="BQ18" s="1095">
        <v>0</v>
      </c>
      <c r="BR18" s="1096"/>
      <c r="BS18" s="1096"/>
      <c r="BT18" s="1096"/>
      <c r="BU18" s="1096"/>
      <c r="BV18" s="1096"/>
      <c r="BW18" s="1096"/>
      <c r="BX18" s="1096"/>
      <c r="BY18" s="1096"/>
      <c r="BZ18" s="1096"/>
      <c r="CA18" s="1107"/>
      <c r="CB18" s="1095">
        <v>123718555</v>
      </c>
      <c r="CC18" s="1096"/>
      <c r="CD18" s="1096"/>
      <c r="CE18" s="1096"/>
      <c r="CF18" s="1096"/>
      <c r="CG18" s="1096"/>
      <c r="CH18" s="1096"/>
      <c r="CI18" s="1096"/>
      <c r="CJ18" s="1096"/>
      <c r="CK18" s="1096"/>
      <c r="CL18" s="1107"/>
      <c r="CM18" s="1095">
        <v>304880376</v>
      </c>
      <c r="CN18" s="1096"/>
      <c r="CO18" s="1096"/>
      <c r="CP18" s="1096"/>
      <c r="CQ18" s="1096"/>
      <c r="CR18" s="1096"/>
      <c r="CS18" s="1096"/>
      <c r="CT18" s="1096"/>
      <c r="CU18" s="1096"/>
      <c r="CV18" s="1107"/>
      <c r="CW18" s="1095"/>
      <c r="CX18" s="1096"/>
      <c r="CY18" s="1096"/>
      <c r="CZ18" s="1096"/>
      <c r="DA18" s="1096"/>
      <c r="DB18" s="1096"/>
      <c r="DC18" s="1096"/>
      <c r="DD18" s="1096"/>
      <c r="DE18" s="1096"/>
      <c r="DF18" s="1145"/>
    </row>
    <row r="19" spans="2:110" ht="15" thickBot="1" x14ac:dyDescent="0.25">
      <c r="B19" s="7"/>
      <c r="C19" s="1054"/>
      <c r="D19" s="1054"/>
      <c r="E19" s="1054"/>
      <c r="F19" s="1054"/>
      <c r="G19" s="1054"/>
      <c r="H19" s="1054"/>
      <c r="I19" s="1054"/>
      <c r="J19" s="1054"/>
      <c r="K19" s="1054"/>
      <c r="L19" s="1054"/>
      <c r="M19" s="1054"/>
      <c r="N19" s="1054"/>
      <c r="O19" s="8"/>
      <c r="P19" s="1109"/>
      <c r="Q19" s="1109"/>
      <c r="R19" s="1109"/>
      <c r="S19" s="1109"/>
      <c r="T19" s="1109"/>
      <c r="U19" s="1109"/>
      <c r="V19" s="1109"/>
      <c r="W19" s="1109"/>
      <c r="X19" s="1109"/>
      <c r="Y19" s="1109"/>
      <c r="Z19" s="1110"/>
      <c r="AA19" s="1108"/>
      <c r="AB19" s="1109"/>
      <c r="AC19" s="1109"/>
      <c r="AD19" s="1109"/>
      <c r="AE19" s="1109"/>
      <c r="AF19" s="1109"/>
      <c r="AG19" s="1109"/>
      <c r="AH19" s="1109"/>
      <c r="AI19" s="1109"/>
      <c r="AJ19" s="1110"/>
      <c r="AK19" s="1132"/>
      <c r="AL19" s="1133"/>
      <c r="AM19" s="1133"/>
      <c r="AN19" s="1133"/>
      <c r="AO19" s="1133"/>
      <c r="AP19" s="1133"/>
      <c r="AQ19" s="1133"/>
      <c r="AR19" s="1133"/>
      <c r="AS19" s="1133"/>
      <c r="AT19" s="1133"/>
      <c r="AU19" s="1134"/>
      <c r="AV19" s="1108"/>
      <c r="AW19" s="1109"/>
      <c r="AX19" s="1109"/>
      <c r="AY19" s="1109"/>
      <c r="AZ19" s="1109"/>
      <c r="BA19" s="1109"/>
      <c r="BB19" s="1109"/>
      <c r="BC19" s="1109"/>
      <c r="BD19" s="1109"/>
      <c r="BE19" s="1110"/>
      <c r="BF19" s="1108"/>
      <c r="BG19" s="1109"/>
      <c r="BH19" s="1109"/>
      <c r="BI19" s="1109"/>
      <c r="BJ19" s="1109"/>
      <c r="BK19" s="1109"/>
      <c r="BL19" s="1109"/>
      <c r="BM19" s="1109"/>
      <c r="BN19" s="1109"/>
      <c r="BO19" s="1109"/>
      <c r="BP19" s="1110"/>
      <c r="BQ19" s="1108"/>
      <c r="BR19" s="1109"/>
      <c r="BS19" s="1109"/>
      <c r="BT19" s="1109"/>
      <c r="BU19" s="1109"/>
      <c r="BV19" s="1109"/>
      <c r="BW19" s="1109"/>
      <c r="BX19" s="1109"/>
      <c r="BY19" s="1109"/>
      <c r="BZ19" s="1109"/>
      <c r="CA19" s="1110"/>
      <c r="CB19" s="1108"/>
      <c r="CC19" s="1109"/>
      <c r="CD19" s="1109"/>
      <c r="CE19" s="1109"/>
      <c r="CF19" s="1109"/>
      <c r="CG19" s="1109"/>
      <c r="CH19" s="1109"/>
      <c r="CI19" s="1109"/>
      <c r="CJ19" s="1109"/>
      <c r="CK19" s="1109"/>
      <c r="CL19" s="1110"/>
      <c r="CM19" s="1108"/>
      <c r="CN19" s="1109"/>
      <c r="CO19" s="1109"/>
      <c r="CP19" s="1109"/>
      <c r="CQ19" s="1109"/>
      <c r="CR19" s="1109"/>
      <c r="CS19" s="1109"/>
      <c r="CT19" s="1109"/>
      <c r="CU19" s="1109"/>
      <c r="CV19" s="1110"/>
      <c r="CW19" s="1108"/>
      <c r="CX19" s="1109"/>
      <c r="CY19" s="1109"/>
      <c r="CZ19" s="1109"/>
      <c r="DA19" s="1109"/>
      <c r="DB19" s="1109"/>
      <c r="DC19" s="1109"/>
      <c r="DD19" s="1109"/>
      <c r="DE19" s="1109"/>
      <c r="DF19" s="1146"/>
    </row>
    <row r="21" spans="2:110" ht="13.8" thickBot="1" x14ac:dyDescent="0.25"/>
    <row r="22" spans="2:110" ht="14.4" x14ac:dyDescent="0.2">
      <c r="B22" s="16"/>
      <c r="C22" s="1046" t="s">
        <v>15</v>
      </c>
      <c r="D22" s="1047"/>
      <c r="E22" s="1047"/>
      <c r="F22" s="1047"/>
      <c r="G22" s="1047"/>
      <c r="H22" s="1047"/>
      <c r="I22" s="1047"/>
      <c r="J22" s="1047"/>
      <c r="K22" s="1047"/>
      <c r="L22" s="1047"/>
      <c r="M22" s="1047"/>
      <c r="N22" s="1047"/>
      <c r="O22" s="17"/>
      <c r="P22" s="1028" t="s">
        <v>16</v>
      </c>
      <c r="Q22" s="1029"/>
      <c r="R22" s="1029"/>
      <c r="S22" s="1029"/>
      <c r="T22" s="1029"/>
      <c r="U22" s="1029"/>
      <c r="V22" s="1029"/>
      <c r="W22" s="1029"/>
      <c r="X22" s="1029"/>
      <c r="Y22" s="1029"/>
      <c r="Z22" s="1030"/>
      <c r="AA22" s="1028" t="s">
        <v>17</v>
      </c>
      <c r="AB22" s="1029"/>
      <c r="AC22" s="1029"/>
      <c r="AD22" s="1029"/>
      <c r="AE22" s="1029"/>
      <c r="AF22" s="1029"/>
      <c r="AG22" s="1029"/>
      <c r="AH22" s="1029"/>
      <c r="AI22" s="1029"/>
      <c r="AJ22" s="1030"/>
      <c r="AK22" s="1049" t="s">
        <v>18</v>
      </c>
      <c r="AL22" s="1050"/>
      <c r="AM22" s="1050"/>
      <c r="AN22" s="1050"/>
      <c r="AO22" s="1050"/>
      <c r="AP22" s="1050"/>
      <c r="AQ22" s="1050"/>
      <c r="AR22" s="1050"/>
      <c r="AS22" s="1050"/>
      <c r="AT22" s="1050"/>
      <c r="AU22" s="1050"/>
      <c r="AV22" s="1050"/>
      <c r="AW22" s="1050"/>
      <c r="AX22" s="1050"/>
      <c r="AY22" s="1050"/>
      <c r="AZ22" s="1050"/>
      <c r="BA22" s="1050"/>
      <c r="BB22" s="1050"/>
      <c r="BC22" s="1050"/>
      <c r="BD22" s="1050"/>
      <c r="BE22" s="1051"/>
      <c r="BF22" s="1037" t="s">
        <v>19</v>
      </c>
      <c r="BG22" s="1038"/>
      <c r="BH22" s="1038"/>
      <c r="BI22" s="1038"/>
      <c r="BJ22" s="1038"/>
      <c r="BK22" s="1038"/>
      <c r="BL22" s="1038"/>
      <c r="BM22" s="1038"/>
      <c r="BN22" s="1038"/>
      <c r="BO22" s="1038"/>
      <c r="BP22" s="1038"/>
      <c r="BQ22" s="1039"/>
      <c r="BR22" s="1037" t="s">
        <v>20</v>
      </c>
      <c r="BS22" s="1038"/>
      <c r="BT22" s="1038"/>
      <c r="BU22" s="1038"/>
      <c r="BV22" s="1038"/>
      <c r="BW22" s="1038"/>
      <c r="BX22" s="1038"/>
      <c r="BY22" s="1038"/>
      <c r="BZ22" s="1038"/>
      <c r="CA22" s="1038"/>
      <c r="CB22" s="1038"/>
      <c r="CC22" s="1039"/>
      <c r="CD22" s="1028" t="s">
        <v>21</v>
      </c>
      <c r="CE22" s="1029"/>
      <c r="CF22" s="1029"/>
      <c r="CG22" s="1029"/>
      <c r="CH22" s="1029"/>
      <c r="CI22" s="1029"/>
      <c r="CJ22" s="1030"/>
      <c r="CK22" s="1037" t="s">
        <v>22</v>
      </c>
      <c r="CL22" s="1038"/>
      <c r="CM22" s="1038"/>
      <c r="CN22" s="1038"/>
      <c r="CO22" s="1038"/>
      <c r="CP22" s="1038"/>
      <c r="CQ22" s="1038"/>
      <c r="CR22" s="1038"/>
      <c r="CS22" s="1038"/>
      <c r="CT22" s="1038"/>
      <c r="CU22" s="1038"/>
      <c r="CV22" s="1039"/>
      <c r="CW22" s="1067" t="s">
        <v>7</v>
      </c>
      <c r="CX22" s="1068"/>
      <c r="CY22" s="1068"/>
      <c r="CZ22" s="1068"/>
      <c r="DA22" s="1068"/>
      <c r="DB22" s="1068"/>
      <c r="DC22" s="1068"/>
      <c r="DD22" s="1068"/>
      <c r="DE22" s="1068"/>
      <c r="DF22" s="1069"/>
    </row>
    <row r="23" spans="2:110" ht="14.4" x14ac:dyDescent="0.2">
      <c r="B23" s="18"/>
      <c r="C23" s="1048"/>
      <c r="D23" s="1048"/>
      <c r="E23" s="1048"/>
      <c r="F23" s="1048"/>
      <c r="G23" s="1048"/>
      <c r="H23" s="1048"/>
      <c r="I23" s="1048"/>
      <c r="J23" s="1048"/>
      <c r="K23" s="1048"/>
      <c r="L23" s="1048"/>
      <c r="M23" s="1048"/>
      <c r="N23" s="1048"/>
      <c r="O23" s="19"/>
      <c r="P23" s="1031"/>
      <c r="Q23" s="1032"/>
      <c r="R23" s="1032"/>
      <c r="S23" s="1032"/>
      <c r="T23" s="1032"/>
      <c r="U23" s="1032"/>
      <c r="V23" s="1032"/>
      <c r="W23" s="1032"/>
      <c r="X23" s="1032"/>
      <c r="Y23" s="1032"/>
      <c r="Z23" s="1033"/>
      <c r="AA23" s="1031"/>
      <c r="AB23" s="1032"/>
      <c r="AC23" s="1032"/>
      <c r="AD23" s="1032"/>
      <c r="AE23" s="1032"/>
      <c r="AF23" s="1032"/>
      <c r="AG23" s="1032"/>
      <c r="AH23" s="1032"/>
      <c r="AI23" s="1032"/>
      <c r="AJ23" s="1033"/>
      <c r="AK23" s="1052"/>
      <c r="AL23" s="982"/>
      <c r="AM23" s="982"/>
      <c r="AN23" s="982"/>
      <c r="AO23" s="982"/>
      <c r="AP23" s="982"/>
      <c r="AQ23" s="982"/>
      <c r="AR23" s="982"/>
      <c r="AS23" s="982"/>
      <c r="AT23" s="982"/>
      <c r="AU23" s="982"/>
      <c r="AV23" s="982"/>
      <c r="AW23" s="982"/>
      <c r="AX23" s="982"/>
      <c r="AY23" s="982"/>
      <c r="AZ23" s="982"/>
      <c r="BA23" s="982"/>
      <c r="BB23" s="982"/>
      <c r="BC23" s="982"/>
      <c r="BD23" s="982"/>
      <c r="BE23" s="1053"/>
      <c r="BF23" s="1040"/>
      <c r="BG23" s="1041"/>
      <c r="BH23" s="1041"/>
      <c r="BI23" s="1041"/>
      <c r="BJ23" s="1041"/>
      <c r="BK23" s="1041"/>
      <c r="BL23" s="1041"/>
      <c r="BM23" s="1041"/>
      <c r="BN23" s="1041"/>
      <c r="BO23" s="1041"/>
      <c r="BP23" s="1041"/>
      <c r="BQ23" s="1042"/>
      <c r="BR23" s="1040"/>
      <c r="BS23" s="1041"/>
      <c r="BT23" s="1041"/>
      <c r="BU23" s="1041"/>
      <c r="BV23" s="1041"/>
      <c r="BW23" s="1041"/>
      <c r="BX23" s="1041"/>
      <c r="BY23" s="1041"/>
      <c r="BZ23" s="1041"/>
      <c r="CA23" s="1041"/>
      <c r="CB23" s="1041"/>
      <c r="CC23" s="1042"/>
      <c r="CD23" s="1031"/>
      <c r="CE23" s="1032"/>
      <c r="CF23" s="1032"/>
      <c r="CG23" s="1032"/>
      <c r="CH23" s="1032"/>
      <c r="CI23" s="1032"/>
      <c r="CJ23" s="1033"/>
      <c r="CK23" s="1040"/>
      <c r="CL23" s="1041"/>
      <c r="CM23" s="1041"/>
      <c r="CN23" s="1041"/>
      <c r="CO23" s="1041"/>
      <c r="CP23" s="1041"/>
      <c r="CQ23" s="1041"/>
      <c r="CR23" s="1041"/>
      <c r="CS23" s="1041"/>
      <c r="CT23" s="1041"/>
      <c r="CU23" s="1041"/>
      <c r="CV23" s="1042"/>
      <c r="CW23" s="1070"/>
      <c r="CX23" s="1071"/>
      <c r="CY23" s="1071"/>
      <c r="CZ23" s="1071"/>
      <c r="DA23" s="1071"/>
      <c r="DB23" s="1071"/>
      <c r="DC23" s="1071"/>
      <c r="DD23" s="1071"/>
      <c r="DE23" s="1071"/>
      <c r="DF23" s="1072"/>
    </row>
    <row r="24" spans="2:110" ht="14.4" x14ac:dyDescent="0.2">
      <c r="B24" s="18"/>
      <c r="C24" s="1048"/>
      <c r="D24" s="1048"/>
      <c r="E24" s="1048"/>
      <c r="F24" s="1048"/>
      <c r="G24" s="1048"/>
      <c r="H24" s="1048"/>
      <c r="I24" s="1048"/>
      <c r="J24" s="1048"/>
      <c r="K24" s="1048"/>
      <c r="L24" s="1048"/>
      <c r="M24" s="1048"/>
      <c r="N24" s="1048"/>
      <c r="O24" s="19"/>
      <c r="P24" s="1031"/>
      <c r="Q24" s="1032"/>
      <c r="R24" s="1032"/>
      <c r="S24" s="1032"/>
      <c r="T24" s="1032"/>
      <c r="U24" s="1032"/>
      <c r="V24" s="1032"/>
      <c r="W24" s="1032"/>
      <c r="X24" s="1032"/>
      <c r="Y24" s="1032"/>
      <c r="Z24" s="1033"/>
      <c r="AA24" s="1031"/>
      <c r="AB24" s="1032"/>
      <c r="AC24" s="1032"/>
      <c r="AD24" s="1032"/>
      <c r="AE24" s="1032"/>
      <c r="AF24" s="1032"/>
      <c r="AG24" s="1032"/>
      <c r="AH24" s="1032"/>
      <c r="AI24" s="1032"/>
      <c r="AJ24" s="1033"/>
      <c r="AK24" s="1061" t="s">
        <v>23</v>
      </c>
      <c r="AL24" s="1062"/>
      <c r="AM24" s="1062"/>
      <c r="AN24" s="1062"/>
      <c r="AO24" s="1062"/>
      <c r="AP24" s="1062"/>
      <c r="AQ24" s="1062"/>
      <c r="AR24" s="1062"/>
      <c r="AS24" s="1062"/>
      <c r="AT24" s="1062"/>
      <c r="AU24" s="1062"/>
      <c r="AV24" s="1063"/>
      <c r="AW24" s="1061" t="s">
        <v>24</v>
      </c>
      <c r="AX24" s="1062"/>
      <c r="AY24" s="1062"/>
      <c r="AZ24" s="1062"/>
      <c r="BA24" s="1062"/>
      <c r="BB24" s="1062"/>
      <c r="BC24" s="1062"/>
      <c r="BD24" s="1062"/>
      <c r="BE24" s="1063"/>
      <c r="BF24" s="1040"/>
      <c r="BG24" s="1041"/>
      <c r="BH24" s="1041"/>
      <c r="BI24" s="1041"/>
      <c r="BJ24" s="1041"/>
      <c r="BK24" s="1041"/>
      <c r="BL24" s="1041"/>
      <c r="BM24" s="1041"/>
      <c r="BN24" s="1041"/>
      <c r="BO24" s="1041"/>
      <c r="BP24" s="1041"/>
      <c r="BQ24" s="1042"/>
      <c r="BR24" s="1040"/>
      <c r="BS24" s="1041"/>
      <c r="BT24" s="1041"/>
      <c r="BU24" s="1041"/>
      <c r="BV24" s="1041"/>
      <c r="BW24" s="1041"/>
      <c r="BX24" s="1041"/>
      <c r="BY24" s="1041"/>
      <c r="BZ24" s="1041"/>
      <c r="CA24" s="1041"/>
      <c r="CB24" s="1041"/>
      <c r="CC24" s="1042"/>
      <c r="CD24" s="1031"/>
      <c r="CE24" s="1032"/>
      <c r="CF24" s="1032"/>
      <c r="CG24" s="1032"/>
      <c r="CH24" s="1032"/>
      <c r="CI24" s="1032"/>
      <c r="CJ24" s="1033"/>
      <c r="CK24" s="1040"/>
      <c r="CL24" s="1041"/>
      <c r="CM24" s="1041"/>
      <c r="CN24" s="1041"/>
      <c r="CO24" s="1041"/>
      <c r="CP24" s="1041"/>
      <c r="CQ24" s="1041"/>
      <c r="CR24" s="1041"/>
      <c r="CS24" s="1041"/>
      <c r="CT24" s="1041"/>
      <c r="CU24" s="1041"/>
      <c r="CV24" s="1042"/>
      <c r="CW24" s="1070"/>
      <c r="CX24" s="1071"/>
      <c r="CY24" s="1071"/>
      <c r="CZ24" s="1071"/>
      <c r="DA24" s="1071"/>
      <c r="DB24" s="1071"/>
      <c r="DC24" s="1071"/>
      <c r="DD24" s="1071"/>
      <c r="DE24" s="1071"/>
      <c r="DF24" s="1072"/>
    </row>
    <row r="25" spans="2:110" ht="14.4" x14ac:dyDescent="0.2">
      <c r="B25" s="18"/>
      <c r="C25" s="1048"/>
      <c r="D25" s="1048"/>
      <c r="E25" s="1048"/>
      <c r="F25" s="1048"/>
      <c r="G25" s="1048"/>
      <c r="H25" s="1048"/>
      <c r="I25" s="1048"/>
      <c r="J25" s="1048"/>
      <c r="K25" s="1048"/>
      <c r="L25" s="1048"/>
      <c r="M25" s="1048"/>
      <c r="N25" s="1048"/>
      <c r="O25" s="19"/>
      <c r="P25" s="1031"/>
      <c r="Q25" s="1032"/>
      <c r="R25" s="1032"/>
      <c r="S25" s="1032"/>
      <c r="T25" s="1032"/>
      <c r="U25" s="1032"/>
      <c r="V25" s="1032"/>
      <c r="W25" s="1032"/>
      <c r="X25" s="1032"/>
      <c r="Y25" s="1032"/>
      <c r="Z25" s="1033"/>
      <c r="AA25" s="1031"/>
      <c r="AB25" s="1032"/>
      <c r="AC25" s="1032"/>
      <c r="AD25" s="1032"/>
      <c r="AE25" s="1032"/>
      <c r="AF25" s="1032"/>
      <c r="AG25" s="1032"/>
      <c r="AH25" s="1032"/>
      <c r="AI25" s="1032"/>
      <c r="AJ25" s="1033"/>
      <c r="AK25" s="1031"/>
      <c r="AL25" s="1032"/>
      <c r="AM25" s="1032"/>
      <c r="AN25" s="1032"/>
      <c r="AO25" s="1032"/>
      <c r="AP25" s="1032"/>
      <c r="AQ25" s="1032"/>
      <c r="AR25" s="1032"/>
      <c r="AS25" s="1032"/>
      <c r="AT25" s="1032"/>
      <c r="AU25" s="1032"/>
      <c r="AV25" s="1033"/>
      <c r="AW25" s="1031"/>
      <c r="AX25" s="1032"/>
      <c r="AY25" s="1032"/>
      <c r="AZ25" s="1032"/>
      <c r="BA25" s="1032"/>
      <c r="BB25" s="1032"/>
      <c r="BC25" s="1032"/>
      <c r="BD25" s="1032"/>
      <c r="BE25" s="1033"/>
      <c r="BF25" s="1040"/>
      <c r="BG25" s="1041"/>
      <c r="BH25" s="1041"/>
      <c r="BI25" s="1041"/>
      <c r="BJ25" s="1041"/>
      <c r="BK25" s="1041"/>
      <c r="BL25" s="1041"/>
      <c r="BM25" s="1041"/>
      <c r="BN25" s="1041"/>
      <c r="BO25" s="1041"/>
      <c r="BP25" s="1041"/>
      <c r="BQ25" s="1042"/>
      <c r="BR25" s="1040"/>
      <c r="BS25" s="1041"/>
      <c r="BT25" s="1041"/>
      <c r="BU25" s="1041"/>
      <c r="BV25" s="1041"/>
      <c r="BW25" s="1041"/>
      <c r="BX25" s="1041"/>
      <c r="BY25" s="1041"/>
      <c r="BZ25" s="1041"/>
      <c r="CA25" s="1041"/>
      <c r="CB25" s="1041"/>
      <c r="CC25" s="1042"/>
      <c r="CD25" s="1031"/>
      <c r="CE25" s="1032"/>
      <c r="CF25" s="1032"/>
      <c r="CG25" s="1032"/>
      <c r="CH25" s="1032"/>
      <c r="CI25" s="1032"/>
      <c r="CJ25" s="1033"/>
      <c r="CK25" s="1040"/>
      <c r="CL25" s="1041"/>
      <c r="CM25" s="1041"/>
      <c r="CN25" s="1041"/>
      <c r="CO25" s="1041"/>
      <c r="CP25" s="1041"/>
      <c r="CQ25" s="1041"/>
      <c r="CR25" s="1041"/>
      <c r="CS25" s="1041"/>
      <c r="CT25" s="1041"/>
      <c r="CU25" s="1041"/>
      <c r="CV25" s="1042"/>
      <c r="CW25" s="1070"/>
      <c r="CX25" s="1071"/>
      <c r="CY25" s="1071"/>
      <c r="CZ25" s="1071"/>
      <c r="DA25" s="1071"/>
      <c r="DB25" s="1071"/>
      <c r="DC25" s="1071"/>
      <c r="DD25" s="1071"/>
      <c r="DE25" s="1071"/>
      <c r="DF25" s="1072"/>
    </row>
    <row r="26" spans="2:110" ht="14.4" x14ac:dyDescent="0.2">
      <c r="B26" s="18"/>
      <c r="C26" s="1048"/>
      <c r="D26" s="1048"/>
      <c r="E26" s="1048"/>
      <c r="F26" s="1048"/>
      <c r="G26" s="1048"/>
      <c r="H26" s="1048"/>
      <c r="I26" s="1048"/>
      <c r="J26" s="1048"/>
      <c r="K26" s="1048"/>
      <c r="L26" s="1048"/>
      <c r="M26" s="1048"/>
      <c r="N26" s="1048"/>
      <c r="O26" s="19"/>
      <c r="P26" s="1034"/>
      <c r="Q26" s="1035"/>
      <c r="R26" s="1035"/>
      <c r="S26" s="1035"/>
      <c r="T26" s="1035"/>
      <c r="U26" s="1035"/>
      <c r="V26" s="1035"/>
      <c r="W26" s="1035"/>
      <c r="X26" s="1035"/>
      <c r="Y26" s="1035"/>
      <c r="Z26" s="1036"/>
      <c r="AA26" s="1034"/>
      <c r="AB26" s="1035"/>
      <c r="AC26" s="1035"/>
      <c r="AD26" s="1035"/>
      <c r="AE26" s="1035"/>
      <c r="AF26" s="1035"/>
      <c r="AG26" s="1035"/>
      <c r="AH26" s="1035"/>
      <c r="AI26" s="1035"/>
      <c r="AJ26" s="1036"/>
      <c r="AK26" s="1034"/>
      <c r="AL26" s="1035"/>
      <c r="AM26" s="1035"/>
      <c r="AN26" s="1035"/>
      <c r="AO26" s="1035"/>
      <c r="AP26" s="1035"/>
      <c r="AQ26" s="1035"/>
      <c r="AR26" s="1035"/>
      <c r="AS26" s="1035"/>
      <c r="AT26" s="1035"/>
      <c r="AU26" s="1035"/>
      <c r="AV26" s="1036"/>
      <c r="AW26" s="1034"/>
      <c r="AX26" s="1035"/>
      <c r="AY26" s="1035"/>
      <c r="AZ26" s="1035"/>
      <c r="BA26" s="1035"/>
      <c r="BB26" s="1035"/>
      <c r="BC26" s="1035"/>
      <c r="BD26" s="1035"/>
      <c r="BE26" s="1036"/>
      <c r="BF26" s="1043"/>
      <c r="BG26" s="1044"/>
      <c r="BH26" s="1044"/>
      <c r="BI26" s="1044"/>
      <c r="BJ26" s="1044"/>
      <c r="BK26" s="1044"/>
      <c r="BL26" s="1044"/>
      <c r="BM26" s="1044"/>
      <c r="BN26" s="1044"/>
      <c r="BO26" s="1044"/>
      <c r="BP26" s="1044"/>
      <c r="BQ26" s="1045"/>
      <c r="BR26" s="1043"/>
      <c r="BS26" s="1044"/>
      <c r="BT26" s="1044"/>
      <c r="BU26" s="1044"/>
      <c r="BV26" s="1044"/>
      <c r="BW26" s="1044"/>
      <c r="BX26" s="1044"/>
      <c r="BY26" s="1044"/>
      <c r="BZ26" s="1044"/>
      <c r="CA26" s="1044"/>
      <c r="CB26" s="1044"/>
      <c r="CC26" s="1045"/>
      <c r="CD26" s="1031"/>
      <c r="CE26" s="1032"/>
      <c r="CF26" s="1032"/>
      <c r="CG26" s="1032"/>
      <c r="CH26" s="1032"/>
      <c r="CI26" s="1032"/>
      <c r="CJ26" s="1033"/>
      <c r="CK26" s="1043"/>
      <c r="CL26" s="1044"/>
      <c r="CM26" s="1044"/>
      <c r="CN26" s="1044"/>
      <c r="CO26" s="1044"/>
      <c r="CP26" s="1044"/>
      <c r="CQ26" s="1044"/>
      <c r="CR26" s="1044"/>
      <c r="CS26" s="1044"/>
      <c r="CT26" s="1044"/>
      <c r="CU26" s="1044"/>
      <c r="CV26" s="1045"/>
      <c r="CW26" s="1073"/>
      <c r="CX26" s="1074"/>
      <c r="CY26" s="1074"/>
      <c r="CZ26" s="1074"/>
      <c r="DA26" s="1074"/>
      <c r="DB26" s="1074"/>
      <c r="DC26" s="1074"/>
      <c r="DD26" s="1074"/>
      <c r="DE26" s="1074"/>
      <c r="DF26" s="1075"/>
    </row>
    <row r="27" spans="2:110" ht="14.4" x14ac:dyDescent="0.2">
      <c r="B27" s="22"/>
      <c r="C27" s="1005" t="s">
        <v>25</v>
      </c>
      <c r="D27" s="1005"/>
      <c r="E27" s="1005"/>
      <c r="F27" s="1005"/>
      <c r="G27" s="1005"/>
      <c r="H27" s="1005"/>
      <c r="I27" s="1005"/>
      <c r="J27" s="1005"/>
      <c r="K27" s="1005"/>
      <c r="L27" s="1005"/>
      <c r="M27" s="1005"/>
      <c r="N27" s="1005"/>
      <c r="O27" s="23"/>
      <c r="P27" s="1007" t="s">
        <v>26</v>
      </c>
      <c r="Q27" s="1008"/>
      <c r="R27" s="1008"/>
      <c r="S27" s="1008"/>
      <c r="T27" s="1008"/>
      <c r="U27" s="1008"/>
      <c r="V27" s="1008"/>
      <c r="W27" s="1008"/>
      <c r="X27" s="1008"/>
      <c r="Y27" s="1008"/>
      <c r="Z27" s="1009"/>
      <c r="AA27" s="1022">
        <v>11200000</v>
      </c>
      <c r="AB27" s="1023"/>
      <c r="AC27" s="1023"/>
      <c r="AD27" s="1023"/>
      <c r="AE27" s="1023"/>
      <c r="AF27" s="1023"/>
      <c r="AG27" s="1023"/>
      <c r="AH27" s="1023"/>
      <c r="AI27" s="1023"/>
      <c r="AJ27" s="1024"/>
      <c r="AK27" s="1022">
        <v>647815</v>
      </c>
      <c r="AL27" s="1023"/>
      <c r="AM27" s="1023"/>
      <c r="AN27" s="1023"/>
      <c r="AO27" s="1023"/>
      <c r="AP27" s="1023"/>
      <c r="AQ27" s="1023"/>
      <c r="AR27" s="1023"/>
      <c r="AS27" s="1023"/>
      <c r="AT27" s="1023"/>
      <c r="AU27" s="1023"/>
      <c r="AV27" s="1024"/>
      <c r="AW27" s="821">
        <v>8274746</v>
      </c>
      <c r="AX27" s="1017"/>
      <c r="AY27" s="1017"/>
      <c r="AZ27" s="1017"/>
      <c r="BA27" s="1017"/>
      <c r="BB27" s="1017"/>
      <c r="BC27" s="1017"/>
      <c r="BD27" s="1017"/>
      <c r="BE27" s="1018"/>
      <c r="BF27" s="821">
        <v>2925254</v>
      </c>
      <c r="BG27" s="836"/>
      <c r="BH27" s="836"/>
      <c r="BI27" s="836"/>
      <c r="BJ27" s="836"/>
      <c r="BK27" s="836"/>
      <c r="BL27" s="836"/>
      <c r="BM27" s="836"/>
      <c r="BN27" s="836"/>
      <c r="BO27" s="836"/>
      <c r="BP27" s="836"/>
      <c r="BQ27" s="837"/>
      <c r="BR27" s="1061" t="s">
        <v>27</v>
      </c>
      <c r="BS27" s="1062"/>
      <c r="BT27" s="1062"/>
      <c r="BU27" s="1062"/>
      <c r="BV27" s="1062"/>
      <c r="BW27" s="1062"/>
      <c r="BX27" s="1062"/>
      <c r="BY27" s="1062"/>
      <c r="BZ27" s="1062"/>
      <c r="CA27" s="1062"/>
      <c r="CB27" s="1062"/>
      <c r="CC27" s="1063"/>
      <c r="CD27" s="1061" t="s">
        <v>28</v>
      </c>
      <c r="CE27" s="1062"/>
      <c r="CF27" s="1062"/>
      <c r="CG27" s="1062"/>
      <c r="CH27" s="1062"/>
      <c r="CI27" s="1062"/>
      <c r="CJ27" s="1063"/>
      <c r="CK27" s="1061" t="s">
        <v>29</v>
      </c>
      <c r="CL27" s="1062"/>
      <c r="CM27" s="1062"/>
      <c r="CN27" s="1062"/>
      <c r="CO27" s="1062"/>
      <c r="CP27" s="1062"/>
      <c r="CQ27" s="1062"/>
      <c r="CR27" s="1062"/>
      <c r="CS27" s="1062"/>
      <c r="CT27" s="1062"/>
      <c r="CU27" s="1062"/>
      <c r="CV27" s="1063"/>
      <c r="CW27" s="1062" t="s">
        <v>30</v>
      </c>
      <c r="CX27" s="1062"/>
      <c r="CY27" s="1062"/>
      <c r="CZ27" s="1062"/>
      <c r="DA27" s="1062"/>
      <c r="DB27" s="1062"/>
      <c r="DC27" s="1062"/>
      <c r="DD27" s="1062"/>
      <c r="DE27" s="1062"/>
      <c r="DF27" s="1076"/>
    </row>
    <row r="28" spans="2:110" ht="14.4" x14ac:dyDescent="0.2">
      <c r="B28" s="18"/>
      <c r="C28" s="1006"/>
      <c r="D28" s="1006"/>
      <c r="E28" s="1006"/>
      <c r="F28" s="1006"/>
      <c r="G28" s="1006"/>
      <c r="H28" s="1006"/>
      <c r="I28" s="1006"/>
      <c r="J28" s="1006"/>
      <c r="K28" s="1006"/>
      <c r="L28" s="1006"/>
      <c r="M28" s="1006"/>
      <c r="N28" s="1006"/>
      <c r="O28" s="19"/>
      <c r="P28" s="1010"/>
      <c r="Q28" s="1011"/>
      <c r="R28" s="1011"/>
      <c r="S28" s="1011"/>
      <c r="T28" s="1011"/>
      <c r="U28" s="1011"/>
      <c r="V28" s="1011"/>
      <c r="W28" s="1011"/>
      <c r="X28" s="1011"/>
      <c r="Y28" s="1011"/>
      <c r="Z28" s="1012"/>
      <c r="AA28" s="1025"/>
      <c r="AB28" s="1026"/>
      <c r="AC28" s="1026"/>
      <c r="AD28" s="1026"/>
      <c r="AE28" s="1026"/>
      <c r="AF28" s="1026"/>
      <c r="AG28" s="1026"/>
      <c r="AH28" s="1026"/>
      <c r="AI28" s="1026"/>
      <c r="AJ28" s="1027"/>
      <c r="AK28" s="1025"/>
      <c r="AL28" s="1026"/>
      <c r="AM28" s="1026"/>
      <c r="AN28" s="1026"/>
      <c r="AO28" s="1026"/>
      <c r="AP28" s="1026"/>
      <c r="AQ28" s="1026"/>
      <c r="AR28" s="1026"/>
      <c r="AS28" s="1026"/>
      <c r="AT28" s="1026"/>
      <c r="AU28" s="1026"/>
      <c r="AV28" s="1027"/>
      <c r="AW28" s="1019"/>
      <c r="AX28" s="1020"/>
      <c r="AY28" s="1020"/>
      <c r="AZ28" s="1020"/>
      <c r="BA28" s="1020"/>
      <c r="BB28" s="1020"/>
      <c r="BC28" s="1020"/>
      <c r="BD28" s="1020"/>
      <c r="BE28" s="1021"/>
      <c r="BF28" s="838"/>
      <c r="BG28" s="839"/>
      <c r="BH28" s="839"/>
      <c r="BI28" s="839"/>
      <c r="BJ28" s="839"/>
      <c r="BK28" s="839"/>
      <c r="BL28" s="839"/>
      <c r="BM28" s="839"/>
      <c r="BN28" s="839"/>
      <c r="BO28" s="839"/>
      <c r="BP28" s="839"/>
      <c r="BQ28" s="840"/>
      <c r="BR28" s="1034"/>
      <c r="BS28" s="1035"/>
      <c r="BT28" s="1035"/>
      <c r="BU28" s="1035"/>
      <c r="BV28" s="1035"/>
      <c r="BW28" s="1035"/>
      <c r="BX28" s="1035"/>
      <c r="BY28" s="1035"/>
      <c r="BZ28" s="1035"/>
      <c r="CA28" s="1035"/>
      <c r="CB28" s="1035"/>
      <c r="CC28" s="1036"/>
      <c r="CD28" s="1034"/>
      <c r="CE28" s="1035"/>
      <c r="CF28" s="1035"/>
      <c r="CG28" s="1035"/>
      <c r="CH28" s="1035"/>
      <c r="CI28" s="1035"/>
      <c r="CJ28" s="1036"/>
      <c r="CK28" s="1031"/>
      <c r="CL28" s="1032"/>
      <c r="CM28" s="1032"/>
      <c r="CN28" s="1032"/>
      <c r="CO28" s="1032"/>
      <c r="CP28" s="1032"/>
      <c r="CQ28" s="1032"/>
      <c r="CR28" s="1032"/>
      <c r="CS28" s="1032"/>
      <c r="CT28" s="1032"/>
      <c r="CU28" s="1032"/>
      <c r="CV28" s="1033"/>
      <c r="CW28" s="1032"/>
      <c r="CX28" s="1032"/>
      <c r="CY28" s="1032"/>
      <c r="CZ28" s="1032"/>
      <c r="DA28" s="1032"/>
      <c r="DB28" s="1032"/>
      <c r="DC28" s="1032"/>
      <c r="DD28" s="1032"/>
      <c r="DE28" s="1032"/>
      <c r="DF28" s="1077"/>
    </row>
    <row r="29" spans="2:110" ht="14.4" x14ac:dyDescent="0.2">
      <c r="B29" s="22"/>
      <c r="C29" s="1005" t="s">
        <v>31</v>
      </c>
      <c r="D29" s="1005"/>
      <c r="E29" s="1005"/>
      <c r="F29" s="1005"/>
      <c r="G29" s="1005"/>
      <c r="H29" s="1005"/>
      <c r="I29" s="1005"/>
      <c r="J29" s="1005"/>
      <c r="K29" s="1005"/>
      <c r="L29" s="1005"/>
      <c r="M29" s="1005"/>
      <c r="N29" s="1005"/>
      <c r="O29" s="23"/>
      <c r="P29" s="1007" t="s">
        <v>32</v>
      </c>
      <c r="Q29" s="1008"/>
      <c r="R29" s="1008"/>
      <c r="S29" s="1008"/>
      <c r="T29" s="1008"/>
      <c r="U29" s="1008"/>
      <c r="V29" s="1008"/>
      <c r="W29" s="1008"/>
      <c r="X29" s="1008"/>
      <c r="Y29" s="1008"/>
      <c r="Z29" s="1009"/>
      <c r="AA29" s="1022">
        <v>9400000</v>
      </c>
      <c r="AB29" s="1023"/>
      <c r="AC29" s="1023"/>
      <c r="AD29" s="1023"/>
      <c r="AE29" s="1023"/>
      <c r="AF29" s="1023"/>
      <c r="AG29" s="1023"/>
      <c r="AH29" s="1023"/>
      <c r="AI29" s="1023"/>
      <c r="AJ29" s="1024"/>
      <c r="AK29" s="1022">
        <v>684661</v>
      </c>
      <c r="AL29" s="1023"/>
      <c r="AM29" s="1023"/>
      <c r="AN29" s="1023"/>
      <c r="AO29" s="1023"/>
      <c r="AP29" s="1023"/>
      <c r="AQ29" s="1023"/>
      <c r="AR29" s="1023"/>
      <c r="AS29" s="1023"/>
      <c r="AT29" s="1023"/>
      <c r="AU29" s="1023"/>
      <c r="AV29" s="1024"/>
      <c r="AW29" s="821">
        <v>8681029</v>
      </c>
      <c r="AX29" s="1017"/>
      <c r="AY29" s="1017"/>
      <c r="AZ29" s="1017"/>
      <c r="BA29" s="1017"/>
      <c r="BB29" s="1017"/>
      <c r="BC29" s="1017"/>
      <c r="BD29" s="1017"/>
      <c r="BE29" s="1018"/>
      <c r="BF29" s="821">
        <v>718971</v>
      </c>
      <c r="BG29" s="836"/>
      <c r="BH29" s="836"/>
      <c r="BI29" s="836"/>
      <c r="BJ29" s="836"/>
      <c r="BK29" s="836"/>
      <c r="BL29" s="836"/>
      <c r="BM29" s="836"/>
      <c r="BN29" s="836"/>
      <c r="BO29" s="836"/>
      <c r="BP29" s="836"/>
      <c r="BQ29" s="837"/>
      <c r="BR29" s="1061" t="s">
        <v>33</v>
      </c>
      <c r="BS29" s="1062"/>
      <c r="BT29" s="1062"/>
      <c r="BU29" s="1062"/>
      <c r="BV29" s="1062"/>
      <c r="BW29" s="1062"/>
      <c r="BX29" s="1062"/>
      <c r="BY29" s="1062"/>
      <c r="BZ29" s="1062"/>
      <c r="CA29" s="1062"/>
      <c r="CB29" s="1062"/>
      <c r="CC29" s="1063"/>
      <c r="CD29" s="1061" t="s">
        <v>34</v>
      </c>
      <c r="CE29" s="1062"/>
      <c r="CF29" s="1062"/>
      <c r="CG29" s="1062"/>
      <c r="CH29" s="1062"/>
      <c r="CI29" s="1062"/>
      <c r="CJ29" s="1063"/>
      <c r="CK29" s="1061" t="s">
        <v>35</v>
      </c>
      <c r="CL29" s="1062"/>
      <c r="CM29" s="1062"/>
      <c r="CN29" s="1062"/>
      <c r="CO29" s="1062"/>
      <c r="CP29" s="1062"/>
      <c r="CQ29" s="1062"/>
      <c r="CR29" s="1062"/>
      <c r="CS29" s="1062"/>
      <c r="CT29" s="1062"/>
      <c r="CU29" s="1062"/>
      <c r="CV29" s="1063"/>
      <c r="CW29" s="1062" t="s">
        <v>36</v>
      </c>
      <c r="CX29" s="1062"/>
      <c r="CY29" s="1062"/>
      <c r="CZ29" s="1062"/>
      <c r="DA29" s="1062"/>
      <c r="DB29" s="1062"/>
      <c r="DC29" s="1062"/>
      <c r="DD29" s="1062"/>
      <c r="DE29" s="1062"/>
      <c r="DF29" s="1076"/>
    </row>
    <row r="30" spans="2:110" ht="14.4" x14ac:dyDescent="0.2">
      <c r="B30" s="21"/>
      <c r="C30" s="1013"/>
      <c r="D30" s="1013"/>
      <c r="E30" s="1013"/>
      <c r="F30" s="1013"/>
      <c r="G30" s="1013"/>
      <c r="H30" s="1013"/>
      <c r="I30" s="1013"/>
      <c r="J30" s="1013"/>
      <c r="K30" s="1013"/>
      <c r="L30" s="1013"/>
      <c r="M30" s="1013"/>
      <c r="N30" s="1013"/>
      <c r="O30" s="20"/>
      <c r="P30" s="1010"/>
      <c r="Q30" s="1011"/>
      <c r="R30" s="1011"/>
      <c r="S30" s="1011"/>
      <c r="T30" s="1011"/>
      <c r="U30" s="1011"/>
      <c r="V30" s="1011"/>
      <c r="W30" s="1011"/>
      <c r="X30" s="1011"/>
      <c r="Y30" s="1011"/>
      <c r="Z30" s="1012"/>
      <c r="AA30" s="1025"/>
      <c r="AB30" s="1026"/>
      <c r="AC30" s="1026"/>
      <c r="AD30" s="1026"/>
      <c r="AE30" s="1026"/>
      <c r="AF30" s="1026"/>
      <c r="AG30" s="1026"/>
      <c r="AH30" s="1026"/>
      <c r="AI30" s="1026"/>
      <c r="AJ30" s="1027"/>
      <c r="AK30" s="1025"/>
      <c r="AL30" s="1026"/>
      <c r="AM30" s="1026"/>
      <c r="AN30" s="1026"/>
      <c r="AO30" s="1026"/>
      <c r="AP30" s="1026"/>
      <c r="AQ30" s="1026"/>
      <c r="AR30" s="1026"/>
      <c r="AS30" s="1026"/>
      <c r="AT30" s="1026"/>
      <c r="AU30" s="1026"/>
      <c r="AV30" s="1027"/>
      <c r="AW30" s="1019"/>
      <c r="AX30" s="1020"/>
      <c r="AY30" s="1020"/>
      <c r="AZ30" s="1020"/>
      <c r="BA30" s="1020"/>
      <c r="BB30" s="1020"/>
      <c r="BC30" s="1020"/>
      <c r="BD30" s="1020"/>
      <c r="BE30" s="1021"/>
      <c r="BF30" s="838"/>
      <c r="BG30" s="839"/>
      <c r="BH30" s="839"/>
      <c r="BI30" s="839"/>
      <c r="BJ30" s="839"/>
      <c r="BK30" s="839"/>
      <c r="BL30" s="839"/>
      <c r="BM30" s="839"/>
      <c r="BN30" s="839"/>
      <c r="BO30" s="839"/>
      <c r="BP30" s="839"/>
      <c r="BQ30" s="840"/>
      <c r="BR30" s="1031"/>
      <c r="BS30" s="1032"/>
      <c r="BT30" s="1032"/>
      <c r="BU30" s="1032"/>
      <c r="BV30" s="1032"/>
      <c r="BW30" s="1032"/>
      <c r="BX30" s="1032"/>
      <c r="BY30" s="1032"/>
      <c r="BZ30" s="1032"/>
      <c r="CA30" s="1032"/>
      <c r="CB30" s="1032"/>
      <c r="CC30" s="1033"/>
      <c r="CD30" s="1034"/>
      <c r="CE30" s="1035"/>
      <c r="CF30" s="1035"/>
      <c r="CG30" s="1035"/>
      <c r="CH30" s="1035"/>
      <c r="CI30" s="1035"/>
      <c r="CJ30" s="1036"/>
      <c r="CK30" s="1031"/>
      <c r="CL30" s="1032"/>
      <c r="CM30" s="1032"/>
      <c r="CN30" s="1032"/>
      <c r="CO30" s="1032"/>
      <c r="CP30" s="1032"/>
      <c r="CQ30" s="1032"/>
      <c r="CR30" s="1032"/>
      <c r="CS30" s="1032"/>
      <c r="CT30" s="1032"/>
      <c r="CU30" s="1032"/>
      <c r="CV30" s="1033"/>
      <c r="CW30" s="1032"/>
      <c r="CX30" s="1032"/>
      <c r="CY30" s="1032"/>
      <c r="CZ30" s="1032"/>
      <c r="DA30" s="1032"/>
      <c r="DB30" s="1032"/>
      <c r="DC30" s="1032"/>
      <c r="DD30" s="1032"/>
      <c r="DE30" s="1032"/>
      <c r="DF30" s="1077"/>
    </row>
    <row r="31" spans="2:110" ht="14.4" x14ac:dyDescent="0.2">
      <c r="B31" s="22"/>
      <c r="C31" s="1005" t="s">
        <v>31</v>
      </c>
      <c r="D31" s="1005"/>
      <c r="E31" s="1005"/>
      <c r="F31" s="1005"/>
      <c r="G31" s="1005"/>
      <c r="H31" s="1005"/>
      <c r="I31" s="1005"/>
      <c r="J31" s="1005"/>
      <c r="K31" s="1005"/>
      <c r="L31" s="1005"/>
      <c r="M31" s="1005"/>
      <c r="N31" s="1005"/>
      <c r="O31" s="23"/>
      <c r="P31" s="1007" t="s">
        <v>37</v>
      </c>
      <c r="Q31" s="1008"/>
      <c r="R31" s="1008"/>
      <c r="S31" s="1008"/>
      <c r="T31" s="1008"/>
      <c r="U31" s="1008"/>
      <c r="V31" s="1008"/>
      <c r="W31" s="1008"/>
      <c r="X31" s="1008"/>
      <c r="Y31" s="1008"/>
      <c r="Z31" s="1009"/>
      <c r="AA31" s="1022">
        <v>32900000</v>
      </c>
      <c r="AB31" s="1023"/>
      <c r="AC31" s="1023"/>
      <c r="AD31" s="1023"/>
      <c r="AE31" s="1023"/>
      <c r="AF31" s="1023"/>
      <c r="AG31" s="1023"/>
      <c r="AH31" s="1023"/>
      <c r="AI31" s="1023"/>
      <c r="AJ31" s="1024"/>
      <c r="AK31" s="1022">
        <v>0</v>
      </c>
      <c r="AL31" s="1023"/>
      <c r="AM31" s="1023"/>
      <c r="AN31" s="1023"/>
      <c r="AO31" s="1023"/>
      <c r="AP31" s="1023"/>
      <c r="AQ31" s="1023"/>
      <c r="AR31" s="1023"/>
      <c r="AS31" s="1023"/>
      <c r="AT31" s="1023"/>
      <c r="AU31" s="1023"/>
      <c r="AV31" s="1024"/>
      <c r="AW31" s="821">
        <v>32900000</v>
      </c>
      <c r="AX31" s="1017"/>
      <c r="AY31" s="1017"/>
      <c r="AZ31" s="1017"/>
      <c r="BA31" s="1017"/>
      <c r="BB31" s="1017"/>
      <c r="BC31" s="1017"/>
      <c r="BD31" s="1017"/>
      <c r="BE31" s="1018"/>
      <c r="BF31" s="821">
        <v>0</v>
      </c>
      <c r="BG31" s="836"/>
      <c r="BH31" s="836"/>
      <c r="BI31" s="836"/>
      <c r="BJ31" s="836"/>
      <c r="BK31" s="836"/>
      <c r="BL31" s="836"/>
      <c r="BM31" s="836"/>
      <c r="BN31" s="836"/>
      <c r="BO31" s="836"/>
      <c r="BP31" s="836"/>
      <c r="BQ31" s="837"/>
      <c r="BR31" s="1061" t="s">
        <v>33</v>
      </c>
      <c r="BS31" s="1062"/>
      <c r="BT31" s="1062"/>
      <c r="BU31" s="1062"/>
      <c r="BV31" s="1062"/>
      <c r="BW31" s="1062"/>
      <c r="BX31" s="1062"/>
      <c r="BY31" s="1062"/>
      <c r="BZ31" s="1062"/>
      <c r="CA31" s="1062"/>
      <c r="CB31" s="1062"/>
      <c r="CC31" s="1063"/>
      <c r="CD31" s="1061" t="s">
        <v>38</v>
      </c>
      <c r="CE31" s="1062"/>
      <c r="CF31" s="1062"/>
      <c r="CG31" s="1062"/>
      <c r="CH31" s="1062"/>
      <c r="CI31" s="1062"/>
      <c r="CJ31" s="1063"/>
      <c r="CK31" s="1061" t="s">
        <v>39</v>
      </c>
      <c r="CL31" s="1062"/>
      <c r="CM31" s="1062"/>
      <c r="CN31" s="1062"/>
      <c r="CO31" s="1062"/>
      <c r="CP31" s="1062"/>
      <c r="CQ31" s="1062"/>
      <c r="CR31" s="1062"/>
      <c r="CS31" s="1062"/>
      <c r="CT31" s="1062"/>
      <c r="CU31" s="1062"/>
      <c r="CV31" s="1063"/>
      <c r="CW31" s="1062" t="s">
        <v>30</v>
      </c>
      <c r="CX31" s="1062"/>
      <c r="CY31" s="1062"/>
      <c r="CZ31" s="1062"/>
      <c r="DA31" s="1062"/>
      <c r="DB31" s="1062"/>
      <c r="DC31" s="1062"/>
      <c r="DD31" s="1062"/>
      <c r="DE31" s="1062"/>
      <c r="DF31" s="1076"/>
    </row>
    <row r="32" spans="2:110" ht="14.4" x14ac:dyDescent="0.2">
      <c r="B32" s="21"/>
      <c r="C32" s="1013"/>
      <c r="D32" s="1013"/>
      <c r="E32" s="1013"/>
      <c r="F32" s="1013"/>
      <c r="G32" s="1013"/>
      <c r="H32" s="1013"/>
      <c r="I32" s="1013"/>
      <c r="J32" s="1013"/>
      <c r="K32" s="1013"/>
      <c r="L32" s="1013"/>
      <c r="M32" s="1013"/>
      <c r="N32" s="1013"/>
      <c r="O32" s="20"/>
      <c r="P32" s="1010"/>
      <c r="Q32" s="1011"/>
      <c r="R32" s="1011"/>
      <c r="S32" s="1011"/>
      <c r="T32" s="1011"/>
      <c r="U32" s="1011"/>
      <c r="V32" s="1011"/>
      <c r="W32" s="1011"/>
      <c r="X32" s="1011"/>
      <c r="Y32" s="1011"/>
      <c r="Z32" s="1012"/>
      <c r="AA32" s="1025"/>
      <c r="AB32" s="1026"/>
      <c r="AC32" s="1026"/>
      <c r="AD32" s="1026"/>
      <c r="AE32" s="1026"/>
      <c r="AF32" s="1026"/>
      <c r="AG32" s="1026"/>
      <c r="AH32" s="1026"/>
      <c r="AI32" s="1026"/>
      <c r="AJ32" s="1027"/>
      <c r="AK32" s="1025"/>
      <c r="AL32" s="1026"/>
      <c r="AM32" s="1026"/>
      <c r="AN32" s="1026"/>
      <c r="AO32" s="1026"/>
      <c r="AP32" s="1026"/>
      <c r="AQ32" s="1026"/>
      <c r="AR32" s="1026"/>
      <c r="AS32" s="1026"/>
      <c r="AT32" s="1026"/>
      <c r="AU32" s="1026"/>
      <c r="AV32" s="1027"/>
      <c r="AW32" s="1019"/>
      <c r="AX32" s="1020"/>
      <c r="AY32" s="1020"/>
      <c r="AZ32" s="1020"/>
      <c r="BA32" s="1020"/>
      <c r="BB32" s="1020"/>
      <c r="BC32" s="1020"/>
      <c r="BD32" s="1020"/>
      <c r="BE32" s="1021"/>
      <c r="BF32" s="838"/>
      <c r="BG32" s="839"/>
      <c r="BH32" s="839"/>
      <c r="BI32" s="839"/>
      <c r="BJ32" s="839"/>
      <c r="BK32" s="839"/>
      <c r="BL32" s="839"/>
      <c r="BM32" s="839"/>
      <c r="BN32" s="839"/>
      <c r="BO32" s="839"/>
      <c r="BP32" s="839"/>
      <c r="BQ32" s="840"/>
      <c r="BR32" s="1034"/>
      <c r="BS32" s="1035"/>
      <c r="BT32" s="1035"/>
      <c r="BU32" s="1035"/>
      <c r="BV32" s="1035"/>
      <c r="BW32" s="1035"/>
      <c r="BX32" s="1035"/>
      <c r="BY32" s="1035"/>
      <c r="BZ32" s="1035"/>
      <c r="CA32" s="1035"/>
      <c r="CB32" s="1035"/>
      <c r="CC32" s="1036"/>
      <c r="CD32" s="1034"/>
      <c r="CE32" s="1035"/>
      <c r="CF32" s="1035"/>
      <c r="CG32" s="1035"/>
      <c r="CH32" s="1035"/>
      <c r="CI32" s="1035"/>
      <c r="CJ32" s="1036"/>
      <c r="CK32" s="1031"/>
      <c r="CL32" s="1032"/>
      <c r="CM32" s="1032"/>
      <c r="CN32" s="1032"/>
      <c r="CO32" s="1032"/>
      <c r="CP32" s="1032"/>
      <c r="CQ32" s="1032"/>
      <c r="CR32" s="1032"/>
      <c r="CS32" s="1032"/>
      <c r="CT32" s="1032"/>
      <c r="CU32" s="1032"/>
      <c r="CV32" s="1033"/>
      <c r="CW32" s="1032"/>
      <c r="CX32" s="1032"/>
      <c r="CY32" s="1032"/>
      <c r="CZ32" s="1032"/>
      <c r="DA32" s="1032"/>
      <c r="DB32" s="1032"/>
      <c r="DC32" s="1032"/>
      <c r="DD32" s="1032"/>
      <c r="DE32" s="1032"/>
      <c r="DF32" s="1077"/>
    </row>
    <row r="33" spans="2:110" ht="14.4" x14ac:dyDescent="0.2">
      <c r="B33" s="22"/>
      <c r="C33" s="1005" t="s">
        <v>31</v>
      </c>
      <c r="D33" s="1005"/>
      <c r="E33" s="1005"/>
      <c r="F33" s="1005"/>
      <c r="G33" s="1005"/>
      <c r="H33" s="1005"/>
      <c r="I33" s="1005"/>
      <c r="J33" s="1005"/>
      <c r="K33" s="1005"/>
      <c r="L33" s="1005"/>
      <c r="M33" s="1005"/>
      <c r="N33" s="1005"/>
      <c r="O33" s="23"/>
      <c r="P33" s="1007" t="s">
        <v>40</v>
      </c>
      <c r="Q33" s="1008"/>
      <c r="R33" s="1008"/>
      <c r="S33" s="1008"/>
      <c r="T33" s="1008"/>
      <c r="U33" s="1008"/>
      <c r="V33" s="1008"/>
      <c r="W33" s="1008"/>
      <c r="X33" s="1008"/>
      <c r="Y33" s="1008"/>
      <c r="Z33" s="1009"/>
      <c r="AA33" s="1022">
        <v>26700000</v>
      </c>
      <c r="AB33" s="1023"/>
      <c r="AC33" s="1023"/>
      <c r="AD33" s="1023"/>
      <c r="AE33" s="1023"/>
      <c r="AF33" s="1023"/>
      <c r="AG33" s="1023"/>
      <c r="AH33" s="1023"/>
      <c r="AI33" s="1023"/>
      <c r="AJ33" s="1024"/>
      <c r="AK33" s="1022">
        <v>1963092</v>
      </c>
      <c r="AL33" s="1023"/>
      <c r="AM33" s="1023"/>
      <c r="AN33" s="1023"/>
      <c r="AO33" s="1023"/>
      <c r="AP33" s="1023"/>
      <c r="AQ33" s="1023"/>
      <c r="AR33" s="1023"/>
      <c r="AS33" s="1023"/>
      <c r="AT33" s="1023"/>
      <c r="AU33" s="1023"/>
      <c r="AV33" s="1024"/>
      <c r="AW33" s="821">
        <v>23548240</v>
      </c>
      <c r="AX33" s="1017"/>
      <c r="AY33" s="1017"/>
      <c r="AZ33" s="1017"/>
      <c r="BA33" s="1017"/>
      <c r="BB33" s="1017"/>
      <c r="BC33" s="1017"/>
      <c r="BD33" s="1017"/>
      <c r="BE33" s="1018"/>
      <c r="BF33" s="821">
        <v>3151760</v>
      </c>
      <c r="BG33" s="836"/>
      <c r="BH33" s="836"/>
      <c r="BI33" s="836"/>
      <c r="BJ33" s="836"/>
      <c r="BK33" s="836"/>
      <c r="BL33" s="836"/>
      <c r="BM33" s="836"/>
      <c r="BN33" s="836"/>
      <c r="BO33" s="836"/>
      <c r="BP33" s="836"/>
      <c r="BQ33" s="837"/>
      <c r="BR33" s="1061" t="s">
        <v>33</v>
      </c>
      <c r="BS33" s="1062"/>
      <c r="BT33" s="1062"/>
      <c r="BU33" s="1062"/>
      <c r="BV33" s="1062"/>
      <c r="BW33" s="1062"/>
      <c r="BX33" s="1062"/>
      <c r="BY33" s="1062"/>
      <c r="BZ33" s="1062"/>
      <c r="CA33" s="1062"/>
      <c r="CB33" s="1062"/>
      <c r="CC33" s="1063"/>
      <c r="CD33" s="1061" t="s">
        <v>41</v>
      </c>
      <c r="CE33" s="1062"/>
      <c r="CF33" s="1062"/>
      <c r="CG33" s="1062"/>
      <c r="CH33" s="1062"/>
      <c r="CI33" s="1062"/>
      <c r="CJ33" s="1063"/>
      <c r="CK33" s="1061" t="s">
        <v>42</v>
      </c>
      <c r="CL33" s="1062"/>
      <c r="CM33" s="1062"/>
      <c r="CN33" s="1062"/>
      <c r="CO33" s="1062"/>
      <c r="CP33" s="1062"/>
      <c r="CQ33" s="1062"/>
      <c r="CR33" s="1062"/>
      <c r="CS33" s="1062"/>
      <c r="CT33" s="1062"/>
      <c r="CU33" s="1062"/>
      <c r="CV33" s="1063"/>
      <c r="CW33" s="1062" t="s">
        <v>36</v>
      </c>
      <c r="CX33" s="1062"/>
      <c r="CY33" s="1062"/>
      <c r="CZ33" s="1062"/>
      <c r="DA33" s="1062"/>
      <c r="DB33" s="1062"/>
      <c r="DC33" s="1062"/>
      <c r="DD33" s="1062"/>
      <c r="DE33" s="1062"/>
      <c r="DF33" s="1076"/>
    </row>
    <row r="34" spans="2:110" ht="14.4" x14ac:dyDescent="0.2">
      <c r="B34" s="21"/>
      <c r="C34" s="1013"/>
      <c r="D34" s="1013"/>
      <c r="E34" s="1013"/>
      <c r="F34" s="1013"/>
      <c r="G34" s="1013"/>
      <c r="H34" s="1013"/>
      <c r="I34" s="1013"/>
      <c r="J34" s="1013"/>
      <c r="K34" s="1013"/>
      <c r="L34" s="1013"/>
      <c r="M34" s="1013"/>
      <c r="N34" s="1013"/>
      <c r="O34" s="20"/>
      <c r="P34" s="1010"/>
      <c r="Q34" s="1011"/>
      <c r="R34" s="1011"/>
      <c r="S34" s="1011"/>
      <c r="T34" s="1011"/>
      <c r="U34" s="1011"/>
      <c r="V34" s="1011"/>
      <c r="W34" s="1011"/>
      <c r="X34" s="1011"/>
      <c r="Y34" s="1011"/>
      <c r="Z34" s="1012"/>
      <c r="AA34" s="1025"/>
      <c r="AB34" s="1026"/>
      <c r="AC34" s="1026"/>
      <c r="AD34" s="1026"/>
      <c r="AE34" s="1026"/>
      <c r="AF34" s="1026"/>
      <c r="AG34" s="1026"/>
      <c r="AH34" s="1026"/>
      <c r="AI34" s="1026"/>
      <c r="AJ34" s="1027"/>
      <c r="AK34" s="1025"/>
      <c r="AL34" s="1026"/>
      <c r="AM34" s="1026"/>
      <c r="AN34" s="1026"/>
      <c r="AO34" s="1026"/>
      <c r="AP34" s="1026"/>
      <c r="AQ34" s="1026"/>
      <c r="AR34" s="1026"/>
      <c r="AS34" s="1026"/>
      <c r="AT34" s="1026"/>
      <c r="AU34" s="1026"/>
      <c r="AV34" s="1027"/>
      <c r="AW34" s="1019"/>
      <c r="AX34" s="1020"/>
      <c r="AY34" s="1020"/>
      <c r="AZ34" s="1020"/>
      <c r="BA34" s="1020"/>
      <c r="BB34" s="1020"/>
      <c r="BC34" s="1020"/>
      <c r="BD34" s="1020"/>
      <c r="BE34" s="1021"/>
      <c r="BF34" s="838"/>
      <c r="BG34" s="839"/>
      <c r="BH34" s="839"/>
      <c r="BI34" s="839"/>
      <c r="BJ34" s="839"/>
      <c r="BK34" s="839"/>
      <c r="BL34" s="839"/>
      <c r="BM34" s="839"/>
      <c r="BN34" s="839"/>
      <c r="BO34" s="839"/>
      <c r="BP34" s="839"/>
      <c r="BQ34" s="840"/>
      <c r="BR34" s="1034"/>
      <c r="BS34" s="1035"/>
      <c r="BT34" s="1035"/>
      <c r="BU34" s="1035"/>
      <c r="BV34" s="1035"/>
      <c r="BW34" s="1035"/>
      <c r="BX34" s="1035"/>
      <c r="BY34" s="1035"/>
      <c r="BZ34" s="1035"/>
      <c r="CA34" s="1035"/>
      <c r="CB34" s="1035"/>
      <c r="CC34" s="1036"/>
      <c r="CD34" s="1034"/>
      <c r="CE34" s="1035"/>
      <c r="CF34" s="1035"/>
      <c r="CG34" s="1035"/>
      <c r="CH34" s="1035"/>
      <c r="CI34" s="1035"/>
      <c r="CJ34" s="1036"/>
      <c r="CK34" s="1031"/>
      <c r="CL34" s="1032"/>
      <c r="CM34" s="1032"/>
      <c r="CN34" s="1032"/>
      <c r="CO34" s="1032"/>
      <c r="CP34" s="1032"/>
      <c r="CQ34" s="1032"/>
      <c r="CR34" s="1032"/>
      <c r="CS34" s="1032"/>
      <c r="CT34" s="1032"/>
      <c r="CU34" s="1032"/>
      <c r="CV34" s="1033"/>
      <c r="CW34" s="1032"/>
      <c r="CX34" s="1032"/>
      <c r="CY34" s="1032"/>
      <c r="CZ34" s="1032"/>
      <c r="DA34" s="1032"/>
      <c r="DB34" s="1032"/>
      <c r="DC34" s="1032"/>
      <c r="DD34" s="1032"/>
      <c r="DE34" s="1032"/>
      <c r="DF34" s="1077"/>
    </row>
    <row r="35" spans="2:110" ht="14.4" x14ac:dyDescent="0.2">
      <c r="B35" s="22"/>
      <c r="C35" s="1005" t="s">
        <v>31</v>
      </c>
      <c r="D35" s="1005"/>
      <c r="E35" s="1005"/>
      <c r="F35" s="1005"/>
      <c r="G35" s="1005"/>
      <c r="H35" s="1005"/>
      <c r="I35" s="1005"/>
      <c r="J35" s="1005"/>
      <c r="K35" s="1005"/>
      <c r="L35" s="1005"/>
      <c r="M35" s="1005"/>
      <c r="N35" s="1005"/>
      <c r="O35" s="23"/>
      <c r="P35" s="1007" t="s">
        <v>43</v>
      </c>
      <c r="Q35" s="1008"/>
      <c r="R35" s="1008"/>
      <c r="S35" s="1008"/>
      <c r="T35" s="1008"/>
      <c r="U35" s="1008"/>
      <c r="V35" s="1008"/>
      <c r="W35" s="1008"/>
      <c r="X35" s="1008"/>
      <c r="Y35" s="1008"/>
      <c r="Z35" s="1009"/>
      <c r="AA35" s="1022">
        <v>17600000</v>
      </c>
      <c r="AB35" s="1023"/>
      <c r="AC35" s="1023"/>
      <c r="AD35" s="1023"/>
      <c r="AE35" s="1023"/>
      <c r="AF35" s="1023"/>
      <c r="AG35" s="1023"/>
      <c r="AH35" s="1023"/>
      <c r="AI35" s="1023"/>
      <c r="AJ35" s="1024"/>
      <c r="AK35" s="1022">
        <v>966555</v>
      </c>
      <c r="AL35" s="1023"/>
      <c r="AM35" s="1023"/>
      <c r="AN35" s="1023"/>
      <c r="AO35" s="1023"/>
      <c r="AP35" s="1023"/>
      <c r="AQ35" s="1023"/>
      <c r="AR35" s="1023"/>
      <c r="AS35" s="1023"/>
      <c r="AT35" s="1023"/>
      <c r="AU35" s="1023"/>
      <c r="AV35" s="1024"/>
      <c r="AW35" s="821">
        <v>10276022</v>
      </c>
      <c r="AX35" s="1017"/>
      <c r="AY35" s="1017"/>
      <c r="AZ35" s="1017"/>
      <c r="BA35" s="1017"/>
      <c r="BB35" s="1017"/>
      <c r="BC35" s="1017"/>
      <c r="BD35" s="1017"/>
      <c r="BE35" s="1018"/>
      <c r="BF35" s="821">
        <v>7323978</v>
      </c>
      <c r="BG35" s="836"/>
      <c r="BH35" s="836"/>
      <c r="BI35" s="836"/>
      <c r="BJ35" s="836"/>
      <c r="BK35" s="836"/>
      <c r="BL35" s="836"/>
      <c r="BM35" s="836"/>
      <c r="BN35" s="836"/>
      <c r="BO35" s="836"/>
      <c r="BP35" s="836"/>
      <c r="BQ35" s="837"/>
      <c r="BR35" s="1061" t="s">
        <v>33</v>
      </c>
      <c r="BS35" s="1062"/>
      <c r="BT35" s="1062"/>
      <c r="BU35" s="1062"/>
      <c r="BV35" s="1062"/>
      <c r="BW35" s="1062"/>
      <c r="BX35" s="1062"/>
      <c r="BY35" s="1062"/>
      <c r="BZ35" s="1062"/>
      <c r="CA35" s="1062"/>
      <c r="CB35" s="1062"/>
      <c r="CC35" s="1063"/>
      <c r="CD35" s="1061" t="s">
        <v>44</v>
      </c>
      <c r="CE35" s="1062"/>
      <c r="CF35" s="1062"/>
      <c r="CG35" s="1062"/>
      <c r="CH35" s="1062"/>
      <c r="CI35" s="1062"/>
      <c r="CJ35" s="1063"/>
      <c r="CK35" s="1061" t="s">
        <v>45</v>
      </c>
      <c r="CL35" s="1062"/>
      <c r="CM35" s="1062"/>
      <c r="CN35" s="1062"/>
      <c r="CO35" s="1062"/>
      <c r="CP35" s="1062"/>
      <c r="CQ35" s="1062"/>
      <c r="CR35" s="1062"/>
      <c r="CS35" s="1062"/>
      <c r="CT35" s="1062"/>
      <c r="CU35" s="1062"/>
      <c r="CV35" s="1063"/>
      <c r="CW35" s="1062" t="s">
        <v>30</v>
      </c>
      <c r="CX35" s="1062"/>
      <c r="CY35" s="1062"/>
      <c r="CZ35" s="1062"/>
      <c r="DA35" s="1062"/>
      <c r="DB35" s="1062"/>
      <c r="DC35" s="1062"/>
      <c r="DD35" s="1062"/>
      <c r="DE35" s="1062"/>
      <c r="DF35" s="1076"/>
    </row>
    <row r="36" spans="2:110" ht="14.4" x14ac:dyDescent="0.2">
      <c r="B36" s="21"/>
      <c r="C36" s="1013"/>
      <c r="D36" s="1013"/>
      <c r="E36" s="1013"/>
      <c r="F36" s="1013"/>
      <c r="G36" s="1013"/>
      <c r="H36" s="1013"/>
      <c r="I36" s="1013"/>
      <c r="J36" s="1013"/>
      <c r="K36" s="1013"/>
      <c r="L36" s="1013"/>
      <c r="M36" s="1013"/>
      <c r="N36" s="1013"/>
      <c r="O36" s="20"/>
      <c r="P36" s="1010"/>
      <c r="Q36" s="1011"/>
      <c r="R36" s="1011"/>
      <c r="S36" s="1011"/>
      <c r="T36" s="1011"/>
      <c r="U36" s="1011"/>
      <c r="V36" s="1011"/>
      <c r="W36" s="1011"/>
      <c r="X36" s="1011"/>
      <c r="Y36" s="1011"/>
      <c r="Z36" s="1012"/>
      <c r="AA36" s="1025"/>
      <c r="AB36" s="1026"/>
      <c r="AC36" s="1026"/>
      <c r="AD36" s="1026"/>
      <c r="AE36" s="1026"/>
      <c r="AF36" s="1026"/>
      <c r="AG36" s="1026"/>
      <c r="AH36" s="1026"/>
      <c r="AI36" s="1026"/>
      <c r="AJ36" s="1027"/>
      <c r="AK36" s="1025"/>
      <c r="AL36" s="1026"/>
      <c r="AM36" s="1026"/>
      <c r="AN36" s="1026"/>
      <c r="AO36" s="1026"/>
      <c r="AP36" s="1026"/>
      <c r="AQ36" s="1026"/>
      <c r="AR36" s="1026"/>
      <c r="AS36" s="1026"/>
      <c r="AT36" s="1026"/>
      <c r="AU36" s="1026"/>
      <c r="AV36" s="1027"/>
      <c r="AW36" s="1019"/>
      <c r="AX36" s="1020"/>
      <c r="AY36" s="1020"/>
      <c r="AZ36" s="1020"/>
      <c r="BA36" s="1020"/>
      <c r="BB36" s="1020"/>
      <c r="BC36" s="1020"/>
      <c r="BD36" s="1020"/>
      <c r="BE36" s="1021"/>
      <c r="BF36" s="838"/>
      <c r="BG36" s="839"/>
      <c r="BH36" s="839"/>
      <c r="BI36" s="839"/>
      <c r="BJ36" s="839"/>
      <c r="BK36" s="839"/>
      <c r="BL36" s="839"/>
      <c r="BM36" s="839"/>
      <c r="BN36" s="839"/>
      <c r="BO36" s="839"/>
      <c r="BP36" s="839"/>
      <c r="BQ36" s="840"/>
      <c r="BR36" s="1034"/>
      <c r="BS36" s="1035"/>
      <c r="BT36" s="1035"/>
      <c r="BU36" s="1035"/>
      <c r="BV36" s="1035"/>
      <c r="BW36" s="1035"/>
      <c r="BX36" s="1035"/>
      <c r="BY36" s="1035"/>
      <c r="BZ36" s="1035"/>
      <c r="CA36" s="1035"/>
      <c r="CB36" s="1035"/>
      <c r="CC36" s="1036"/>
      <c r="CD36" s="1034"/>
      <c r="CE36" s="1035"/>
      <c r="CF36" s="1035"/>
      <c r="CG36" s="1035"/>
      <c r="CH36" s="1035"/>
      <c r="CI36" s="1035"/>
      <c r="CJ36" s="1036"/>
      <c r="CK36" s="1031"/>
      <c r="CL36" s="1032"/>
      <c r="CM36" s="1032"/>
      <c r="CN36" s="1032"/>
      <c r="CO36" s="1032"/>
      <c r="CP36" s="1032"/>
      <c r="CQ36" s="1032"/>
      <c r="CR36" s="1032"/>
      <c r="CS36" s="1032"/>
      <c r="CT36" s="1032"/>
      <c r="CU36" s="1032"/>
      <c r="CV36" s="1033"/>
      <c r="CW36" s="1032"/>
      <c r="CX36" s="1032"/>
      <c r="CY36" s="1032"/>
      <c r="CZ36" s="1032"/>
      <c r="DA36" s="1032"/>
      <c r="DB36" s="1032"/>
      <c r="DC36" s="1032"/>
      <c r="DD36" s="1032"/>
      <c r="DE36" s="1032"/>
      <c r="DF36" s="1077"/>
    </row>
    <row r="37" spans="2:110" ht="14.4" x14ac:dyDescent="0.2">
      <c r="B37" s="18"/>
      <c r="C37" s="1006" t="s">
        <v>31</v>
      </c>
      <c r="D37" s="1006"/>
      <c r="E37" s="1006"/>
      <c r="F37" s="1006"/>
      <c r="G37" s="1006"/>
      <c r="H37" s="1006"/>
      <c r="I37" s="1006"/>
      <c r="J37" s="1006"/>
      <c r="K37" s="1006"/>
      <c r="L37" s="1006"/>
      <c r="M37" s="1006"/>
      <c r="N37" s="1006"/>
      <c r="O37" s="19"/>
      <c r="P37" s="1007" t="s">
        <v>46</v>
      </c>
      <c r="Q37" s="1008"/>
      <c r="R37" s="1008"/>
      <c r="S37" s="1008"/>
      <c r="T37" s="1008"/>
      <c r="U37" s="1008"/>
      <c r="V37" s="1008"/>
      <c r="W37" s="1008"/>
      <c r="X37" s="1008"/>
      <c r="Y37" s="1008"/>
      <c r="Z37" s="1009"/>
      <c r="AA37" s="1079">
        <v>12100000</v>
      </c>
      <c r="AB37" s="1080"/>
      <c r="AC37" s="1080"/>
      <c r="AD37" s="1080"/>
      <c r="AE37" s="1080"/>
      <c r="AF37" s="1080"/>
      <c r="AG37" s="1080"/>
      <c r="AH37" s="1080"/>
      <c r="AI37" s="1080"/>
      <c r="AJ37" s="1081"/>
      <c r="AK37" s="1022">
        <v>864723</v>
      </c>
      <c r="AL37" s="1023"/>
      <c r="AM37" s="1023"/>
      <c r="AN37" s="1023"/>
      <c r="AO37" s="1023"/>
      <c r="AP37" s="1023"/>
      <c r="AQ37" s="1023"/>
      <c r="AR37" s="1023"/>
      <c r="AS37" s="1023"/>
      <c r="AT37" s="1023"/>
      <c r="AU37" s="1023"/>
      <c r="AV37" s="1024"/>
      <c r="AW37" s="821">
        <v>9136066</v>
      </c>
      <c r="AX37" s="1017"/>
      <c r="AY37" s="1017"/>
      <c r="AZ37" s="1017"/>
      <c r="BA37" s="1017"/>
      <c r="BB37" s="1017"/>
      <c r="BC37" s="1017"/>
      <c r="BD37" s="1017"/>
      <c r="BE37" s="1018"/>
      <c r="BF37" s="821">
        <v>2963934</v>
      </c>
      <c r="BG37" s="836"/>
      <c r="BH37" s="836"/>
      <c r="BI37" s="836"/>
      <c r="BJ37" s="836"/>
      <c r="BK37" s="836"/>
      <c r="BL37" s="836"/>
      <c r="BM37" s="836"/>
      <c r="BN37" s="836"/>
      <c r="BO37" s="836"/>
      <c r="BP37" s="836"/>
      <c r="BQ37" s="837"/>
      <c r="BR37" s="1061" t="s">
        <v>33</v>
      </c>
      <c r="BS37" s="1062"/>
      <c r="BT37" s="1062"/>
      <c r="BU37" s="1062"/>
      <c r="BV37" s="1062"/>
      <c r="BW37" s="1062"/>
      <c r="BX37" s="1062"/>
      <c r="BY37" s="1062"/>
      <c r="BZ37" s="1062"/>
      <c r="CA37" s="1062"/>
      <c r="CB37" s="1062"/>
      <c r="CC37" s="1063"/>
      <c r="CD37" s="1061" t="s">
        <v>47</v>
      </c>
      <c r="CE37" s="1062"/>
      <c r="CF37" s="1062"/>
      <c r="CG37" s="1062"/>
      <c r="CH37" s="1062"/>
      <c r="CI37" s="1062"/>
      <c r="CJ37" s="1063"/>
      <c r="CK37" s="1061" t="s">
        <v>48</v>
      </c>
      <c r="CL37" s="1062"/>
      <c r="CM37" s="1062"/>
      <c r="CN37" s="1062"/>
      <c r="CO37" s="1062"/>
      <c r="CP37" s="1062"/>
      <c r="CQ37" s="1062"/>
      <c r="CR37" s="1062"/>
      <c r="CS37" s="1062"/>
      <c r="CT37" s="1062"/>
      <c r="CU37" s="1062"/>
      <c r="CV37" s="1063"/>
      <c r="CW37" s="1062" t="s">
        <v>36</v>
      </c>
      <c r="CX37" s="1062"/>
      <c r="CY37" s="1062"/>
      <c r="CZ37" s="1062"/>
      <c r="DA37" s="1062"/>
      <c r="DB37" s="1062"/>
      <c r="DC37" s="1062"/>
      <c r="DD37" s="1062"/>
      <c r="DE37" s="1062"/>
      <c r="DF37" s="1076"/>
    </row>
    <row r="38" spans="2:110" ht="14.4" x14ac:dyDescent="0.2">
      <c r="B38" s="21"/>
      <c r="C38" s="1013"/>
      <c r="D38" s="1013"/>
      <c r="E38" s="1013"/>
      <c r="F38" s="1013"/>
      <c r="G38" s="1013"/>
      <c r="H38" s="1013"/>
      <c r="I38" s="1013"/>
      <c r="J38" s="1013"/>
      <c r="K38" s="1013"/>
      <c r="L38" s="1013"/>
      <c r="M38" s="1013"/>
      <c r="N38" s="1013"/>
      <c r="O38" s="20"/>
      <c r="P38" s="1010"/>
      <c r="Q38" s="1011"/>
      <c r="R38" s="1011"/>
      <c r="S38" s="1011"/>
      <c r="T38" s="1011"/>
      <c r="U38" s="1011"/>
      <c r="V38" s="1011"/>
      <c r="W38" s="1011"/>
      <c r="X38" s="1011"/>
      <c r="Y38" s="1011"/>
      <c r="Z38" s="1012"/>
      <c r="AA38" s="1082"/>
      <c r="AB38" s="1083"/>
      <c r="AC38" s="1083"/>
      <c r="AD38" s="1083"/>
      <c r="AE38" s="1083"/>
      <c r="AF38" s="1083"/>
      <c r="AG38" s="1083"/>
      <c r="AH38" s="1083"/>
      <c r="AI38" s="1083"/>
      <c r="AJ38" s="1084"/>
      <c r="AK38" s="1025"/>
      <c r="AL38" s="1026"/>
      <c r="AM38" s="1026"/>
      <c r="AN38" s="1026"/>
      <c r="AO38" s="1026"/>
      <c r="AP38" s="1026"/>
      <c r="AQ38" s="1026"/>
      <c r="AR38" s="1026"/>
      <c r="AS38" s="1026"/>
      <c r="AT38" s="1026"/>
      <c r="AU38" s="1026"/>
      <c r="AV38" s="1027"/>
      <c r="AW38" s="1019"/>
      <c r="AX38" s="1020"/>
      <c r="AY38" s="1020"/>
      <c r="AZ38" s="1020"/>
      <c r="BA38" s="1020"/>
      <c r="BB38" s="1020"/>
      <c r="BC38" s="1020"/>
      <c r="BD38" s="1020"/>
      <c r="BE38" s="1021"/>
      <c r="BF38" s="838"/>
      <c r="BG38" s="839"/>
      <c r="BH38" s="839"/>
      <c r="BI38" s="839"/>
      <c r="BJ38" s="839"/>
      <c r="BK38" s="839"/>
      <c r="BL38" s="839"/>
      <c r="BM38" s="839"/>
      <c r="BN38" s="839"/>
      <c r="BO38" s="839"/>
      <c r="BP38" s="839"/>
      <c r="BQ38" s="840"/>
      <c r="BR38" s="1034"/>
      <c r="BS38" s="1035"/>
      <c r="BT38" s="1035"/>
      <c r="BU38" s="1035"/>
      <c r="BV38" s="1035"/>
      <c r="BW38" s="1035"/>
      <c r="BX38" s="1035"/>
      <c r="BY38" s="1035"/>
      <c r="BZ38" s="1035"/>
      <c r="CA38" s="1035"/>
      <c r="CB38" s="1035"/>
      <c r="CC38" s="1036"/>
      <c r="CD38" s="1034"/>
      <c r="CE38" s="1035"/>
      <c r="CF38" s="1035"/>
      <c r="CG38" s="1035"/>
      <c r="CH38" s="1035"/>
      <c r="CI38" s="1035"/>
      <c r="CJ38" s="1036"/>
      <c r="CK38" s="1031"/>
      <c r="CL38" s="1032"/>
      <c r="CM38" s="1032"/>
      <c r="CN38" s="1032"/>
      <c r="CO38" s="1032"/>
      <c r="CP38" s="1032"/>
      <c r="CQ38" s="1032"/>
      <c r="CR38" s="1032"/>
      <c r="CS38" s="1032"/>
      <c r="CT38" s="1032"/>
      <c r="CU38" s="1032"/>
      <c r="CV38" s="1033"/>
      <c r="CW38" s="1032"/>
      <c r="CX38" s="1032"/>
      <c r="CY38" s="1032"/>
      <c r="CZ38" s="1032"/>
      <c r="DA38" s="1032"/>
      <c r="DB38" s="1032"/>
      <c r="DC38" s="1032"/>
      <c r="DD38" s="1032"/>
      <c r="DE38" s="1032"/>
      <c r="DF38" s="1077"/>
    </row>
    <row r="39" spans="2:110" ht="14.4" x14ac:dyDescent="0.2">
      <c r="B39" s="22"/>
      <c r="C39" s="1005" t="s">
        <v>31</v>
      </c>
      <c r="D39" s="1005"/>
      <c r="E39" s="1005"/>
      <c r="F39" s="1005"/>
      <c r="G39" s="1005"/>
      <c r="H39" s="1005"/>
      <c r="I39" s="1005"/>
      <c r="J39" s="1005"/>
      <c r="K39" s="1005"/>
      <c r="L39" s="1005"/>
      <c r="M39" s="1005"/>
      <c r="N39" s="1005"/>
      <c r="O39" s="23"/>
      <c r="P39" s="1007" t="s">
        <v>49</v>
      </c>
      <c r="Q39" s="1008"/>
      <c r="R39" s="1008"/>
      <c r="S39" s="1008"/>
      <c r="T39" s="1008"/>
      <c r="U39" s="1008"/>
      <c r="V39" s="1008"/>
      <c r="W39" s="1008"/>
      <c r="X39" s="1008"/>
      <c r="Y39" s="1008"/>
      <c r="Z39" s="1009"/>
      <c r="AA39" s="1022">
        <v>1100000</v>
      </c>
      <c r="AB39" s="1023"/>
      <c r="AC39" s="1023"/>
      <c r="AD39" s="1023"/>
      <c r="AE39" s="1023"/>
      <c r="AF39" s="1023"/>
      <c r="AG39" s="1023"/>
      <c r="AH39" s="1023"/>
      <c r="AI39" s="1023"/>
      <c r="AJ39" s="1024"/>
      <c r="AK39" s="1022">
        <v>51590</v>
      </c>
      <c r="AL39" s="1023"/>
      <c r="AM39" s="1023"/>
      <c r="AN39" s="1023"/>
      <c r="AO39" s="1023"/>
      <c r="AP39" s="1023"/>
      <c r="AQ39" s="1023"/>
      <c r="AR39" s="1023"/>
      <c r="AS39" s="1023"/>
      <c r="AT39" s="1023"/>
      <c r="AU39" s="1023"/>
      <c r="AV39" s="1024"/>
      <c r="AW39" s="821">
        <v>343444</v>
      </c>
      <c r="AX39" s="1017"/>
      <c r="AY39" s="1017"/>
      <c r="AZ39" s="1017"/>
      <c r="BA39" s="1017"/>
      <c r="BB39" s="1017"/>
      <c r="BC39" s="1017"/>
      <c r="BD39" s="1017"/>
      <c r="BE39" s="1018"/>
      <c r="BF39" s="821">
        <v>756556</v>
      </c>
      <c r="BG39" s="836"/>
      <c r="BH39" s="836"/>
      <c r="BI39" s="836"/>
      <c r="BJ39" s="836"/>
      <c r="BK39" s="836"/>
      <c r="BL39" s="836"/>
      <c r="BM39" s="836"/>
      <c r="BN39" s="836"/>
      <c r="BO39" s="836"/>
      <c r="BP39" s="836"/>
      <c r="BQ39" s="837"/>
      <c r="BR39" s="1061" t="s">
        <v>33</v>
      </c>
      <c r="BS39" s="1062"/>
      <c r="BT39" s="1062"/>
      <c r="BU39" s="1062"/>
      <c r="BV39" s="1062"/>
      <c r="BW39" s="1062"/>
      <c r="BX39" s="1062"/>
      <c r="BY39" s="1062"/>
      <c r="BZ39" s="1062"/>
      <c r="CA39" s="1062"/>
      <c r="CB39" s="1062"/>
      <c r="CC39" s="1063"/>
      <c r="CD39" s="1061" t="s">
        <v>50</v>
      </c>
      <c r="CE39" s="1062"/>
      <c r="CF39" s="1062"/>
      <c r="CG39" s="1062"/>
      <c r="CH39" s="1062"/>
      <c r="CI39" s="1062"/>
      <c r="CJ39" s="1063"/>
      <c r="CK39" s="1061" t="s">
        <v>51</v>
      </c>
      <c r="CL39" s="1062"/>
      <c r="CM39" s="1062"/>
      <c r="CN39" s="1062"/>
      <c r="CO39" s="1062"/>
      <c r="CP39" s="1062"/>
      <c r="CQ39" s="1062"/>
      <c r="CR39" s="1062"/>
      <c r="CS39" s="1062"/>
      <c r="CT39" s="1062"/>
      <c r="CU39" s="1062"/>
      <c r="CV39" s="1063"/>
      <c r="CW39" s="1062" t="s">
        <v>36</v>
      </c>
      <c r="CX39" s="1062"/>
      <c r="CY39" s="1062"/>
      <c r="CZ39" s="1062"/>
      <c r="DA39" s="1062"/>
      <c r="DB39" s="1062"/>
      <c r="DC39" s="1062"/>
      <c r="DD39" s="1062"/>
      <c r="DE39" s="1062"/>
      <c r="DF39" s="1076"/>
    </row>
    <row r="40" spans="2:110" x14ac:dyDescent="0.2">
      <c r="B40" s="14"/>
      <c r="C40" s="1013"/>
      <c r="D40" s="1013"/>
      <c r="E40" s="1013"/>
      <c r="F40" s="1013"/>
      <c r="G40" s="1013"/>
      <c r="H40" s="1013"/>
      <c r="I40" s="1013"/>
      <c r="J40" s="1013"/>
      <c r="K40" s="1013"/>
      <c r="L40" s="1013"/>
      <c r="M40" s="1013"/>
      <c r="N40" s="1013"/>
      <c r="O40" s="10"/>
      <c r="P40" s="1010"/>
      <c r="Q40" s="1011"/>
      <c r="R40" s="1011"/>
      <c r="S40" s="1011"/>
      <c r="T40" s="1011"/>
      <c r="U40" s="1011"/>
      <c r="V40" s="1011"/>
      <c r="W40" s="1011"/>
      <c r="X40" s="1011"/>
      <c r="Y40" s="1011"/>
      <c r="Z40" s="1012"/>
      <c r="AA40" s="1025"/>
      <c r="AB40" s="1026"/>
      <c r="AC40" s="1026"/>
      <c r="AD40" s="1026"/>
      <c r="AE40" s="1026"/>
      <c r="AF40" s="1026"/>
      <c r="AG40" s="1026"/>
      <c r="AH40" s="1026"/>
      <c r="AI40" s="1026"/>
      <c r="AJ40" s="1027"/>
      <c r="AK40" s="1025"/>
      <c r="AL40" s="1026"/>
      <c r="AM40" s="1026"/>
      <c r="AN40" s="1026"/>
      <c r="AO40" s="1026"/>
      <c r="AP40" s="1026"/>
      <c r="AQ40" s="1026"/>
      <c r="AR40" s="1026"/>
      <c r="AS40" s="1026"/>
      <c r="AT40" s="1026"/>
      <c r="AU40" s="1026"/>
      <c r="AV40" s="1027"/>
      <c r="AW40" s="1019"/>
      <c r="AX40" s="1020"/>
      <c r="AY40" s="1020"/>
      <c r="AZ40" s="1020"/>
      <c r="BA40" s="1020"/>
      <c r="BB40" s="1020"/>
      <c r="BC40" s="1020"/>
      <c r="BD40" s="1020"/>
      <c r="BE40" s="1021"/>
      <c r="BF40" s="838"/>
      <c r="BG40" s="839"/>
      <c r="BH40" s="839"/>
      <c r="BI40" s="839"/>
      <c r="BJ40" s="839"/>
      <c r="BK40" s="839"/>
      <c r="BL40" s="839"/>
      <c r="BM40" s="839"/>
      <c r="BN40" s="839"/>
      <c r="BO40" s="839"/>
      <c r="BP40" s="839"/>
      <c r="BQ40" s="840"/>
      <c r="BR40" s="1034"/>
      <c r="BS40" s="1035"/>
      <c r="BT40" s="1035"/>
      <c r="BU40" s="1035"/>
      <c r="BV40" s="1035"/>
      <c r="BW40" s="1035"/>
      <c r="BX40" s="1035"/>
      <c r="BY40" s="1035"/>
      <c r="BZ40" s="1035"/>
      <c r="CA40" s="1035"/>
      <c r="CB40" s="1035"/>
      <c r="CC40" s="1036"/>
      <c r="CD40" s="1034"/>
      <c r="CE40" s="1035"/>
      <c r="CF40" s="1035"/>
      <c r="CG40" s="1035"/>
      <c r="CH40" s="1035"/>
      <c r="CI40" s="1035"/>
      <c r="CJ40" s="1036"/>
      <c r="CK40" s="1031"/>
      <c r="CL40" s="1032"/>
      <c r="CM40" s="1032"/>
      <c r="CN40" s="1032"/>
      <c r="CO40" s="1032"/>
      <c r="CP40" s="1032"/>
      <c r="CQ40" s="1032"/>
      <c r="CR40" s="1032"/>
      <c r="CS40" s="1032"/>
      <c r="CT40" s="1032"/>
      <c r="CU40" s="1032"/>
      <c r="CV40" s="1033"/>
      <c r="CW40" s="1032"/>
      <c r="CX40" s="1032"/>
      <c r="CY40" s="1032"/>
      <c r="CZ40" s="1032"/>
      <c r="DA40" s="1032"/>
      <c r="DB40" s="1032"/>
      <c r="DC40" s="1032"/>
      <c r="DD40" s="1032"/>
      <c r="DE40" s="1032"/>
      <c r="DF40" s="1077"/>
    </row>
    <row r="41" spans="2:110" x14ac:dyDescent="0.2">
      <c r="B41" s="12"/>
      <c r="C41" s="1005" t="s">
        <v>31</v>
      </c>
      <c r="D41" s="1005"/>
      <c r="E41" s="1005"/>
      <c r="F41" s="1005"/>
      <c r="G41" s="1005"/>
      <c r="H41" s="1005"/>
      <c r="I41" s="1005"/>
      <c r="J41" s="1005"/>
      <c r="K41" s="1005"/>
      <c r="L41" s="1005"/>
      <c r="M41" s="1005"/>
      <c r="N41" s="1005"/>
      <c r="O41" s="11"/>
      <c r="P41" s="1007" t="s">
        <v>52</v>
      </c>
      <c r="Q41" s="1008"/>
      <c r="R41" s="1008"/>
      <c r="S41" s="1008"/>
      <c r="T41" s="1008"/>
      <c r="U41" s="1008"/>
      <c r="V41" s="1008"/>
      <c r="W41" s="1008"/>
      <c r="X41" s="1008"/>
      <c r="Y41" s="1008"/>
      <c r="Z41" s="1009"/>
      <c r="AA41" s="1022">
        <v>5500000</v>
      </c>
      <c r="AB41" s="1023"/>
      <c r="AC41" s="1023"/>
      <c r="AD41" s="1023"/>
      <c r="AE41" s="1023"/>
      <c r="AF41" s="1023"/>
      <c r="AG41" s="1023"/>
      <c r="AH41" s="1023"/>
      <c r="AI41" s="1023"/>
      <c r="AJ41" s="1024"/>
      <c r="AK41" s="1022">
        <v>215854</v>
      </c>
      <c r="AL41" s="1023"/>
      <c r="AM41" s="1023"/>
      <c r="AN41" s="1023"/>
      <c r="AO41" s="1023"/>
      <c r="AP41" s="1023"/>
      <c r="AQ41" s="1023"/>
      <c r="AR41" s="1023"/>
      <c r="AS41" s="1023"/>
      <c r="AT41" s="1023"/>
      <c r="AU41" s="1023"/>
      <c r="AV41" s="1024"/>
      <c r="AW41" s="821">
        <v>1428667</v>
      </c>
      <c r="AX41" s="1017"/>
      <c r="AY41" s="1017"/>
      <c r="AZ41" s="1017"/>
      <c r="BA41" s="1017"/>
      <c r="BB41" s="1017"/>
      <c r="BC41" s="1017"/>
      <c r="BD41" s="1017"/>
      <c r="BE41" s="1018"/>
      <c r="BF41" s="821">
        <v>4071333</v>
      </c>
      <c r="BG41" s="836"/>
      <c r="BH41" s="836"/>
      <c r="BI41" s="836"/>
      <c r="BJ41" s="836"/>
      <c r="BK41" s="836"/>
      <c r="BL41" s="836"/>
      <c r="BM41" s="836"/>
      <c r="BN41" s="836"/>
      <c r="BO41" s="836"/>
      <c r="BP41" s="836"/>
      <c r="BQ41" s="837"/>
      <c r="BR41" s="1061" t="s">
        <v>33</v>
      </c>
      <c r="BS41" s="1062"/>
      <c r="BT41" s="1062"/>
      <c r="BU41" s="1062"/>
      <c r="BV41" s="1062"/>
      <c r="BW41" s="1062"/>
      <c r="BX41" s="1062"/>
      <c r="BY41" s="1062"/>
      <c r="BZ41" s="1062"/>
      <c r="CA41" s="1062"/>
      <c r="CB41" s="1062"/>
      <c r="CC41" s="1063"/>
      <c r="CD41" s="1061" t="s">
        <v>53</v>
      </c>
      <c r="CE41" s="1062"/>
      <c r="CF41" s="1062"/>
      <c r="CG41" s="1062"/>
      <c r="CH41" s="1062"/>
      <c r="CI41" s="1062"/>
      <c r="CJ41" s="1063"/>
      <c r="CK41" s="1061" t="s">
        <v>54</v>
      </c>
      <c r="CL41" s="1062"/>
      <c r="CM41" s="1062"/>
      <c r="CN41" s="1062"/>
      <c r="CO41" s="1062"/>
      <c r="CP41" s="1062"/>
      <c r="CQ41" s="1062"/>
      <c r="CR41" s="1062"/>
      <c r="CS41" s="1062"/>
      <c r="CT41" s="1062"/>
      <c r="CU41" s="1062"/>
      <c r="CV41" s="1063"/>
      <c r="CW41" s="1062" t="s">
        <v>55</v>
      </c>
      <c r="CX41" s="1062"/>
      <c r="CY41" s="1062"/>
      <c r="CZ41" s="1062"/>
      <c r="DA41" s="1062"/>
      <c r="DB41" s="1062"/>
      <c r="DC41" s="1062"/>
      <c r="DD41" s="1062"/>
      <c r="DE41" s="1062"/>
      <c r="DF41" s="1076"/>
    </row>
    <row r="42" spans="2:110" x14ac:dyDescent="0.2">
      <c r="B42" s="14"/>
      <c r="C42" s="1013"/>
      <c r="D42" s="1013"/>
      <c r="E42" s="1013"/>
      <c r="F42" s="1013"/>
      <c r="G42" s="1013"/>
      <c r="H42" s="1013"/>
      <c r="I42" s="1013"/>
      <c r="J42" s="1013"/>
      <c r="K42" s="1013"/>
      <c r="L42" s="1013"/>
      <c r="M42" s="1013"/>
      <c r="N42" s="1013"/>
      <c r="O42" s="10"/>
      <c r="P42" s="1010"/>
      <c r="Q42" s="1011"/>
      <c r="R42" s="1011"/>
      <c r="S42" s="1011"/>
      <c r="T42" s="1011"/>
      <c r="U42" s="1011"/>
      <c r="V42" s="1011"/>
      <c r="W42" s="1011"/>
      <c r="X42" s="1011"/>
      <c r="Y42" s="1011"/>
      <c r="Z42" s="1012"/>
      <c r="AA42" s="1025"/>
      <c r="AB42" s="1026"/>
      <c r="AC42" s="1026"/>
      <c r="AD42" s="1026"/>
      <c r="AE42" s="1026"/>
      <c r="AF42" s="1026"/>
      <c r="AG42" s="1026"/>
      <c r="AH42" s="1026"/>
      <c r="AI42" s="1026"/>
      <c r="AJ42" s="1027"/>
      <c r="AK42" s="1025"/>
      <c r="AL42" s="1026"/>
      <c r="AM42" s="1026"/>
      <c r="AN42" s="1026"/>
      <c r="AO42" s="1026"/>
      <c r="AP42" s="1026"/>
      <c r="AQ42" s="1026"/>
      <c r="AR42" s="1026"/>
      <c r="AS42" s="1026"/>
      <c r="AT42" s="1026"/>
      <c r="AU42" s="1026"/>
      <c r="AV42" s="1027"/>
      <c r="AW42" s="1019"/>
      <c r="AX42" s="1020"/>
      <c r="AY42" s="1020"/>
      <c r="AZ42" s="1020"/>
      <c r="BA42" s="1020"/>
      <c r="BB42" s="1020"/>
      <c r="BC42" s="1020"/>
      <c r="BD42" s="1020"/>
      <c r="BE42" s="1021"/>
      <c r="BF42" s="838"/>
      <c r="BG42" s="839"/>
      <c r="BH42" s="839"/>
      <c r="BI42" s="839"/>
      <c r="BJ42" s="839"/>
      <c r="BK42" s="839"/>
      <c r="BL42" s="839"/>
      <c r="BM42" s="839"/>
      <c r="BN42" s="839"/>
      <c r="BO42" s="839"/>
      <c r="BP42" s="839"/>
      <c r="BQ42" s="840"/>
      <c r="BR42" s="1034"/>
      <c r="BS42" s="1035"/>
      <c r="BT42" s="1035"/>
      <c r="BU42" s="1035"/>
      <c r="BV42" s="1035"/>
      <c r="BW42" s="1035"/>
      <c r="BX42" s="1035"/>
      <c r="BY42" s="1035"/>
      <c r="BZ42" s="1035"/>
      <c r="CA42" s="1035"/>
      <c r="CB42" s="1035"/>
      <c r="CC42" s="1036"/>
      <c r="CD42" s="1034"/>
      <c r="CE42" s="1035"/>
      <c r="CF42" s="1035"/>
      <c r="CG42" s="1035"/>
      <c r="CH42" s="1035"/>
      <c r="CI42" s="1035"/>
      <c r="CJ42" s="1036"/>
      <c r="CK42" s="1031"/>
      <c r="CL42" s="1032"/>
      <c r="CM42" s="1032"/>
      <c r="CN42" s="1032"/>
      <c r="CO42" s="1032"/>
      <c r="CP42" s="1032"/>
      <c r="CQ42" s="1032"/>
      <c r="CR42" s="1032"/>
      <c r="CS42" s="1032"/>
      <c r="CT42" s="1032"/>
      <c r="CU42" s="1032"/>
      <c r="CV42" s="1033"/>
      <c r="CW42" s="1032"/>
      <c r="CX42" s="1032"/>
      <c r="CY42" s="1032"/>
      <c r="CZ42" s="1032"/>
      <c r="DA42" s="1032"/>
      <c r="DB42" s="1032"/>
      <c r="DC42" s="1032"/>
      <c r="DD42" s="1032"/>
      <c r="DE42" s="1032"/>
      <c r="DF42" s="1077"/>
    </row>
    <row r="43" spans="2:110" x14ac:dyDescent="0.2">
      <c r="B43" s="13"/>
      <c r="C43" s="1006" t="s">
        <v>31</v>
      </c>
      <c r="D43" s="1006"/>
      <c r="E43" s="1006"/>
      <c r="F43" s="1006"/>
      <c r="G43" s="1006"/>
      <c r="H43" s="1006"/>
      <c r="I43" s="1006"/>
      <c r="J43" s="1006"/>
      <c r="K43" s="1006"/>
      <c r="L43" s="1006"/>
      <c r="M43" s="1006"/>
      <c r="N43" s="1006"/>
      <c r="O43" s="9"/>
      <c r="P43" s="1007" t="s">
        <v>56</v>
      </c>
      <c r="Q43" s="1008"/>
      <c r="R43" s="1008"/>
      <c r="S43" s="1008"/>
      <c r="T43" s="1008"/>
      <c r="U43" s="1008"/>
      <c r="V43" s="1008"/>
      <c r="W43" s="1008"/>
      <c r="X43" s="1008"/>
      <c r="Y43" s="1008"/>
      <c r="Z43" s="1009"/>
      <c r="AA43" s="1022">
        <v>7700000</v>
      </c>
      <c r="AB43" s="1023"/>
      <c r="AC43" s="1023"/>
      <c r="AD43" s="1023"/>
      <c r="AE43" s="1023"/>
      <c r="AF43" s="1023"/>
      <c r="AG43" s="1023"/>
      <c r="AH43" s="1023"/>
      <c r="AI43" s="1023"/>
      <c r="AJ43" s="1024"/>
      <c r="AK43" s="1022">
        <v>0</v>
      </c>
      <c r="AL43" s="1023"/>
      <c r="AM43" s="1023"/>
      <c r="AN43" s="1023"/>
      <c r="AO43" s="1023"/>
      <c r="AP43" s="1023"/>
      <c r="AQ43" s="1023"/>
      <c r="AR43" s="1023"/>
      <c r="AS43" s="1023"/>
      <c r="AT43" s="1023"/>
      <c r="AU43" s="1023"/>
      <c r="AV43" s="1024"/>
      <c r="AW43" s="821">
        <v>7700000</v>
      </c>
      <c r="AX43" s="1017"/>
      <c r="AY43" s="1017"/>
      <c r="AZ43" s="1017"/>
      <c r="BA43" s="1017"/>
      <c r="BB43" s="1017"/>
      <c r="BC43" s="1017"/>
      <c r="BD43" s="1017"/>
      <c r="BE43" s="1018"/>
      <c r="BF43" s="821">
        <v>0</v>
      </c>
      <c r="BG43" s="836"/>
      <c r="BH43" s="836"/>
      <c r="BI43" s="836"/>
      <c r="BJ43" s="836"/>
      <c r="BK43" s="836"/>
      <c r="BL43" s="836"/>
      <c r="BM43" s="836"/>
      <c r="BN43" s="836"/>
      <c r="BO43" s="836"/>
      <c r="BP43" s="836"/>
      <c r="BQ43" s="837"/>
      <c r="BR43" s="1061" t="s">
        <v>33</v>
      </c>
      <c r="BS43" s="1062"/>
      <c r="BT43" s="1062"/>
      <c r="BU43" s="1062"/>
      <c r="BV43" s="1062"/>
      <c r="BW43" s="1062"/>
      <c r="BX43" s="1062"/>
      <c r="BY43" s="1062"/>
      <c r="BZ43" s="1062"/>
      <c r="CA43" s="1062"/>
      <c r="CB43" s="1062"/>
      <c r="CC43" s="1063"/>
      <c r="CD43" s="1061" t="s">
        <v>57</v>
      </c>
      <c r="CE43" s="1062"/>
      <c r="CF43" s="1062"/>
      <c r="CG43" s="1062"/>
      <c r="CH43" s="1062"/>
      <c r="CI43" s="1062"/>
      <c r="CJ43" s="1063"/>
      <c r="CK43" s="1061" t="s">
        <v>58</v>
      </c>
      <c r="CL43" s="1062"/>
      <c r="CM43" s="1062"/>
      <c r="CN43" s="1062"/>
      <c r="CO43" s="1062"/>
      <c r="CP43" s="1062"/>
      <c r="CQ43" s="1062"/>
      <c r="CR43" s="1062"/>
      <c r="CS43" s="1062"/>
      <c r="CT43" s="1062"/>
      <c r="CU43" s="1062"/>
      <c r="CV43" s="1063"/>
      <c r="CW43" s="1062" t="s">
        <v>36</v>
      </c>
      <c r="CX43" s="1062"/>
      <c r="CY43" s="1062"/>
      <c r="CZ43" s="1062"/>
      <c r="DA43" s="1062"/>
      <c r="DB43" s="1062"/>
      <c r="DC43" s="1062"/>
      <c r="DD43" s="1062"/>
      <c r="DE43" s="1062"/>
      <c r="DF43" s="1076"/>
    </row>
    <row r="44" spans="2:110" x14ac:dyDescent="0.2">
      <c r="B44" s="14"/>
      <c r="C44" s="1013"/>
      <c r="D44" s="1013"/>
      <c r="E44" s="1013"/>
      <c r="F44" s="1013"/>
      <c r="G44" s="1013"/>
      <c r="H44" s="1013"/>
      <c r="I44" s="1013"/>
      <c r="J44" s="1013"/>
      <c r="K44" s="1013"/>
      <c r="L44" s="1013"/>
      <c r="M44" s="1013"/>
      <c r="N44" s="1013"/>
      <c r="O44" s="10"/>
      <c r="P44" s="1010"/>
      <c r="Q44" s="1011"/>
      <c r="R44" s="1011"/>
      <c r="S44" s="1011"/>
      <c r="T44" s="1011"/>
      <c r="U44" s="1011"/>
      <c r="V44" s="1011"/>
      <c r="W44" s="1011"/>
      <c r="X44" s="1011"/>
      <c r="Y44" s="1011"/>
      <c r="Z44" s="1012"/>
      <c r="AA44" s="1025"/>
      <c r="AB44" s="1026"/>
      <c r="AC44" s="1026"/>
      <c r="AD44" s="1026"/>
      <c r="AE44" s="1026"/>
      <c r="AF44" s="1026"/>
      <c r="AG44" s="1026"/>
      <c r="AH44" s="1026"/>
      <c r="AI44" s="1026"/>
      <c r="AJ44" s="1027"/>
      <c r="AK44" s="1025"/>
      <c r="AL44" s="1026"/>
      <c r="AM44" s="1026"/>
      <c r="AN44" s="1026"/>
      <c r="AO44" s="1026"/>
      <c r="AP44" s="1026"/>
      <c r="AQ44" s="1026"/>
      <c r="AR44" s="1026"/>
      <c r="AS44" s="1026"/>
      <c r="AT44" s="1026"/>
      <c r="AU44" s="1026"/>
      <c r="AV44" s="1027"/>
      <c r="AW44" s="1019"/>
      <c r="AX44" s="1020"/>
      <c r="AY44" s="1020"/>
      <c r="AZ44" s="1020"/>
      <c r="BA44" s="1020"/>
      <c r="BB44" s="1020"/>
      <c r="BC44" s="1020"/>
      <c r="BD44" s="1020"/>
      <c r="BE44" s="1021"/>
      <c r="BF44" s="838"/>
      <c r="BG44" s="839"/>
      <c r="BH44" s="839"/>
      <c r="BI44" s="839"/>
      <c r="BJ44" s="839"/>
      <c r="BK44" s="839"/>
      <c r="BL44" s="839"/>
      <c r="BM44" s="839"/>
      <c r="BN44" s="839"/>
      <c r="BO44" s="839"/>
      <c r="BP44" s="839"/>
      <c r="BQ44" s="840"/>
      <c r="BR44" s="1034"/>
      <c r="BS44" s="1035"/>
      <c r="BT44" s="1035"/>
      <c r="BU44" s="1035"/>
      <c r="BV44" s="1035"/>
      <c r="BW44" s="1035"/>
      <c r="BX44" s="1035"/>
      <c r="BY44" s="1035"/>
      <c r="BZ44" s="1035"/>
      <c r="CA44" s="1035"/>
      <c r="CB44" s="1035"/>
      <c r="CC44" s="1036"/>
      <c r="CD44" s="1034"/>
      <c r="CE44" s="1035"/>
      <c r="CF44" s="1035"/>
      <c r="CG44" s="1035"/>
      <c r="CH44" s="1035"/>
      <c r="CI44" s="1035"/>
      <c r="CJ44" s="1036"/>
      <c r="CK44" s="1031"/>
      <c r="CL44" s="1032"/>
      <c r="CM44" s="1032"/>
      <c r="CN44" s="1032"/>
      <c r="CO44" s="1032"/>
      <c r="CP44" s="1032"/>
      <c r="CQ44" s="1032"/>
      <c r="CR44" s="1032"/>
      <c r="CS44" s="1032"/>
      <c r="CT44" s="1032"/>
      <c r="CU44" s="1032"/>
      <c r="CV44" s="1033"/>
      <c r="CW44" s="1032"/>
      <c r="CX44" s="1032"/>
      <c r="CY44" s="1032"/>
      <c r="CZ44" s="1032"/>
      <c r="DA44" s="1032"/>
      <c r="DB44" s="1032"/>
      <c r="DC44" s="1032"/>
      <c r="DD44" s="1032"/>
      <c r="DE44" s="1032"/>
      <c r="DF44" s="1077"/>
    </row>
    <row r="45" spans="2:110" x14ac:dyDescent="0.2">
      <c r="B45" s="13"/>
      <c r="C45" s="1006" t="s">
        <v>14</v>
      </c>
      <c r="D45" s="1006"/>
      <c r="E45" s="1006"/>
      <c r="F45" s="1006"/>
      <c r="G45" s="1006"/>
      <c r="H45" s="1006"/>
      <c r="I45" s="1006"/>
      <c r="J45" s="1006"/>
      <c r="K45" s="1006"/>
      <c r="L45" s="1006"/>
      <c r="M45" s="1006"/>
      <c r="N45" s="1006"/>
      <c r="O45" s="9"/>
      <c r="P45" s="1055" t="s">
        <v>33</v>
      </c>
      <c r="Q45" s="1056"/>
      <c r="R45" s="1056"/>
      <c r="S45" s="1056"/>
      <c r="T45" s="1056"/>
      <c r="U45" s="1056"/>
      <c r="V45" s="1056"/>
      <c r="W45" s="1056"/>
      <c r="X45" s="1056"/>
      <c r="Y45" s="1056"/>
      <c r="Z45" s="1057"/>
      <c r="AA45" s="1022">
        <v>124200000</v>
      </c>
      <c r="AB45" s="1023"/>
      <c r="AC45" s="1023"/>
      <c r="AD45" s="1023"/>
      <c r="AE45" s="1023"/>
      <c r="AF45" s="1023"/>
      <c r="AG45" s="1023"/>
      <c r="AH45" s="1023"/>
      <c r="AI45" s="1023"/>
      <c r="AJ45" s="1024"/>
      <c r="AK45" s="1022">
        <v>5394290</v>
      </c>
      <c r="AL45" s="1023"/>
      <c r="AM45" s="1023"/>
      <c r="AN45" s="1023"/>
      <c r="AO45" s="1023"/>
      <c r="AP45" s="1023"/>
      <c r="AQ45" s="1023"/>
      <c r="AR45" s="1023"/>
      <c r="AS45" s="1023"/>
      <c r="AT45" s="1023"/>
      <c r="AU45" s="1023"/>
      <c r="AV45" s="1024"/>
      <c r="AW45" s="821">
        <v>102288214</v>
      </c>
      <c r="AX45" s="836"/>
      <c r="AY45" s="836"/>
      <c r="AZ45" s="836"/>
      <c r="BA45" s="836"/>
      <c r="BB45" s="836"/>
      <c r="BC45" s="836"/>
      <c r="BD45" s="836"/>
      <c r="BE45" s="837"/>
      <c r="BF45" s="804">
        <v>21911786</v>
      </c>
      <c r="BG45" s="805"/>
      <c r="BH45" s="805"/>
      <c r="BI45" s="805"/>
      <c r="BJ45" s="805"/>
      <c r="BK45" s="805"/>
      <c r="BL45" s="805"/>
      <c r="BM45" s="805"/>
      <c r="BN45" s="805"/>
      <c r="BO45" s="805"/>
      <c r="BP45" s="805"/>
      <c r="BQ45" s="806"/>
      <c r="BR45" s="1061" t="s">
        <v>33</v>
      </c>
      <c r="BS45" s="1062"/>
      <c r="BT45" s="1062"/>
      <c r="BU45" s="1062"/>
      <c r="BV45" s="1062"/>
      <c r="BW45" s="1062"/>
      <c r="BX45" s="1062"/>
      <c r="BY45" s="1062"/>
      <c r="BZ45" s="1062"/>
      <c r="CA45" s="1062"/>
      <c r="CB45" s="1062"/>
      <c r="CC45" s="1063"/>
      <c r="CD45" s="1061" t="s">
        <v>33</v>
      </c>
      <c r="CE45" s="1062"/>
      <c r="CF45" s="1062"/>
      <c r="CG45" s="1062"/>
      <c r="CH45" s="1062"/>
      <c r="CI45" s="1062"/>
      <c r="CJ45" s="1063"/>
      <c r="CK45" s="1061" t="s">
        <v>33</v>
      </c>
      <c r="CL45" s="1062"/>
      <c r="CM45" s="1062"/>
      <c r="CN45" s="1062"/>
      <c r="CO45" s="1062"/>
      <c r="CP45" s="1062"/>
      <c r="CQ45" s="1062"/>
      <c r="CR45" s="1062"/>
      <c r="CS45" s="1062"/>
      <c r="CT45" s="1062"/>
      <c r="CU45" s="1062"/>
      <c r="CV45" s="1063"/>
      <c r="CW45" s="1061" t="s">
        <v>33</v>
      </c>
      <c r="CX45" s="1062"/>
      <c r="CY45" s="1062"/>
      <c r="CZ45" s="1062"/>
      <c r="DA45" s="1062"/>
      <c r="DB45" s="1062"/>
      <c r="DC45" s="1062"/>
      <c r="DD45" s="1062"/>
      <c r="DE45" s="1062"/>
      <c r="DF45" s="1076"/>
    </row>
    <row r="46" spans="2:110" ht="13.8" thickBot="1" x14ac:dyDescent="0.25">
      <c r="B46" s="15"/>
      <c r="C46" s="1054"/>
      <c r="D46" s="1054"/>
      <c r="E46" s="1054"/>
      <c r="F46" s="1054"/>
      <c r="G46" s="1054"/>
      <c r="H46" s="1054"/>
      <c r="I46" s="1054"/>
      <c r="J46" s="1054"/>
      <c r="K46" s="1054"/>
      <c r="L46" s="1054"/>
      <c r="M46" s="1054"/>
      <c r="N46" s="1054"/>
      <c r="O46" s="24"/>
      <c r="P46" s="1058"/>
      <c r="Q46" s="1059"/>
      <c r="R46" s="1059"/>
      <c r="S46" s="1059"/>
      <c r="T46" s="1059"/>
      <c r="U46" s="1059"/>
      <c r="V46" s="1059"/>
      <c r="W46" s="1059"/>
      <c r="X46" s="1059"/>
      <c r="Y46" s="1059"/>
      <c r="Z46" s="1060"/>
      <c r="AA46" s="1085"/>
      <c r="AB46" s="1086"/>
      <c r="AC46" s="1086"/>
      <c r="AD46" s="1086"/>
      <c r="AE46" s="1086"/>
      <c r="AF46" s="1086"/>
      <c r="AG46" s="1086"/>
      <c r="AH46" s="1086"/>
      <c r="AI46" s="1086"/>
      <c r="AJ46" s="1087"/>
      <c r="AK46" s="1085"/>
      <c r="AL46" s="1086"/>
      <c r="AM46" s="1086"/>
      <c r="AN46" s="1086"/>
      <c r="AO46" s="1086"/>
      <c r="AP46" s="1086"/>
      <c r="AQ46" s="1086"/>
      <c r="AR46" s="1086"/>
      <c r="AS46" s="1086"/>
      <c r="AT46" s="1086"/>
      <c r="AU46" s="1086"/>
      <c r="AV46" s="1087"/>
      <c r="AW46" s="859"/>
      <c r="AX46" s="860"/>
      <c r="AY46" s="860"/>
      <c r="AZ46" s="860"/>
      <c r="BA46" s="860"/>
      <c r="BB46" s="860"/>
      <c r="BC46" s="860"/>
      <c r="BD46" s="860"/>
      <c r="BE46" s="861"/>
      <c r="BF46" s="807"/>
      <c r="BG46" s="808"/>
      <c r="BH46" s="808"/>
      <c r="BI46" s="808"/>
      <c r="BJ46" s="808"/>
      <c r="BK46" s="808"/>
      <c r="BL46" s="808"/>
      <c r="BM46" s="808"/>
      <c r="BN46" s="808"/>
      <c r="BO46" s="808"/>
      <c r="BP46" s="808"/>
      <c r="BQ46" s="809"/>
      <c r="BR46" s="1064"/>
      <c r="BS46" s="1065"/>
      <c r="BT46" s="1065"/>
      <c r="BU46" s="1065"/>
      <c r="BV46" s="1065"/>
      <c r="BW46" s="1065"/>
      <c r="BX46" s="1065"/>
      <c r="BY46" s="1065"/>
      <c r="BZ46" s="1065"/>
      <c r="CA46" s="1065"/>
      <c r="CB46" s="1065"/>
      <c r="CC46" s="1066"/>
      <c r="CD46" s="1064"/>
      <c r="CE46" s="1065"/>
      <c r="CF46" s="1065"/>
      <c r="CG46" s="1065"/>
      <c r="CH46" s="1065"/>
      <c r="CI46" s="1065"/>
      <c r="CJ46" s="1066"/>
      <c r="CK46" s="1064"/>
      <c r="CL46" s="1065"/>
      <c r="CM46" s="1065"/>
      <c r="CN46" s="1065"/>
      <c r="CO46" s="1065"/>
      <c r="CP46" s="1065"/>
      <c r="CQ46" s="1065"/>
      <c r="CR46" s="1065"/>
      <c r="CS46" s="1065"/>
      <c r="CT46" s="1065"/>
      <c r="CU46" s="1065"/>
      <c r="CV46" s="1066"/>
      <c r="CW46" s="1064"/>
      <c r="CX46" s="1065"/>
      <c r="CY46" s="1065"/>
      <c r="CZ46" s="1065"/>
      <c r="DA46" s="1065"/>
      <c r="DB46" s="1065"/>
      <c r="DC46" s="1065"/>
      <c r="DD46" s="1065"/>
      <c r="DE46" s="1065"/>
      <c r="DF46" s="1078"/>
    </row>
    <row r="50" spans="2:57" x14ac:dyDescent="0.2">
      <c r="B50" s="1014" t="s">
        <v>59</v>
      </c>
      <c r="C50" s="1015"/>
      <c r="D50" s="1015"/>
      <c r="E50" s="1015"/>
      <c r="F50" s="1015"/>
      <c r="G50" s="1015"/>
      <c r="H50" s="1015"/>
      <c r="I50" s="1015"/>
      <c r="J50" s="1015"/>
      <c r="K50" s="1015"/>
      <c r="L50" s="1015"/>
      <c r="M50" s="1015"/>
      <c r="N50" s="1015"/>
      <c r="O50" s="1015"/>
      <c r="P50" s="1015"/>
      <c r="Q50" s="1015"/>
      <c r="R50" s="1015"/>
      <c r="S50" s="1015"/>
      <c r="T50" s="1015"/>
      <c r="U50" s="1015"/>
      <c r="V50" s="1015"/>
      <c r="W50" s="1015"/>
      <c r="X50" s="1015"/>
      <c r="Y50" s="1015"/>
      <c r="Z50" s="1015"/>
      <c r="AA50" s="1015"/>
      <c r="AB50" s="1015"/>
      <c r="AC50" s="1015"/>
      <c r="AD50" s="1015"/>
      <c r="AE50" s="1015"/>
      <c r="AF50" s="1015"/>
      <c r="AG50" s="1015"/>
      <c r="AH50" s="1015"/>
      <c r="AI50" s="1015"/>
      <c r="AJ50" s="1015"/>
      <c r="AK50" s="1015"/>
      <c r="AL50" s="1015"/>
      <c r="AM50" s="1015"/>
      <c r="AN50" s="1015"/>
      <c r="AO50" s="1015"/>
      <c r="AP50" s="1015"/>
      <c r="AQ50" s="1015"/>
      <c r="AR50" s="1015"/>
      <c r="AS50" s="1015"/>
      <c r="AT50" s="1015"/>
      <c r="AU50" s="1015"/>
      <c r="AV50" s="1015"/>
      <c r="AW50" s="1015"/>
      <c r="AX50" s="1015"/>
      <c r="AY50" s="1015"/>
      <c r="AZ50" s="1015"/>
      <c r="BA50" s="1015"/>
      <c r="BB50" s="1015"/>
      <c r="BC50" s="1015"/>
      <c r="BD50" s="1015"/>
      <c r="BE50" s="1015"/>
    </row>
    <row r="51" spans="2:57" x14ac:dyDescent="0.2">
      <c r="B51" s="1015"/>
      <c r="C51" s="1015"/>
      <c r="D51" s="1015"/>
      <c r="E51" s="1015"/>
      <c r="F51" s="1015"/>
      <c r="G51" s="1015"/>
      <c r="H51" s="1015"/>
      <c r="I51" s="1015"/>
      <c r="J51" s="1015"/>
      <c r="K51" s="1015"/>
      <c r="L51" s="1015"/>
      <c r="M51" s="1015"/>
      <c r="N51" s="1015"/>
      <c r="O51" s="1015"/>
      <c r="P51" s="101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5"/>
      <c r="AM51" s="1015"/>
      <c r="AN51" s="1015"/>
      <c r="AO51" s="1015"/>
      <c r="AP51" s="1015"/>
      <c r="AQ51" s="1015"/>
      <c r="AR51" s="1015"/>
      <c r="AS51" s="1015"/>
      <c r="AT51" s="1015"/>
      <c r="AU51" s="1015"/>
      <c r="AV51" s="1015"/>
      <c r="AW51" s="1015"/>
      <c r="AX51" s="1015"/>
      <c r="AY51" s="1015"/>
      <c r="AZ51" s="1015"/>
      <c r="BA51" s="1015"/>
      <c r="BB51" s="1015"/>
      <c r="BC51" s="1015"/>
      <c r="BD51" s="1015"/>
      <c r="BE51" s="1015"/>
    </row>
    <row r="52" spans="2:57" ht="14.4" x14ac:dyDescent="0.2">
      <c r="B52" s="1016"/>
      <c r="C52" s="1016"/>
      <c r="D52" s="1016"/>
      <c r="E52" s="1016"/>
      <c r="F52" s="1016"/>
      <c r="G52" s="1016"/>
      <c r="H52" s="1016"/>
      <c r="I52" s="1016"/>
      <c r="J52" s="1016"/>
      <c r="K52" s="1016"/>
      <c r="L52" s="1016"/>
      <c r="M52" s="1016"/>
      <c r="N52" s="1016"/>
      <c r="O52" s="1016"/>
      <c r="P52" s="1016"/>
      <c r="Q52" s="1016"/>
      <c r="R52" s="1016"/>
      <c r="S52" s="1016"/>
      <c r="T52" s="1016"/>
      <c r="U52" s="1016"/>
      <c r="V52" s="1016"/>
      <c r="W52" s="1016"/>
      <c r="X52" s="1016"/>
      <c r="Y52" s="1016"/>
      <c r="Z52" s="1016"/>
      <c r="AA52" s="1016"/>
      <c r="AB52" s="1016"/>
      <c r="AC52" s="1016"/>
      <c r="AD52" s="1016"/>
      <c r="AE52" s="1016"/>
      <c r="AF52" s="1016"/>
      <c r="AG52" s="1016"/>
      <c r="AH52" s="1016"/>
      <c r="AI52" s="1016"/>
      <c r="AJ52" s="1016"/>
      <c r="AK52" s="1016"/>
      <c r="AL52" s="1016"/>
      <c r="AM52" s="1016"/>
      <c r="AN52" s="1016"/>
      <c r="AO52" s="1016"/>
      <c r="AP52" s="1016"/>
      <c r="AQ52" s="1016"/>
      <c r="AR52" s="1016"/>
      <c r="AS52" s="1016"/>
      <c r="AT52" s="1016"/>
      <c r="AU52" s="1016"/>
      <c r="AV52" s="1016"/>
      <c r="AW52" s="1016"/>
      <c r="AX52" s="1016"/>
      <c r="AY52" s="1016"/>
      <c r="AZ52" s="1016"/>
      <c r="BA52" s="1016"/>
      <c r="BB52" s="1016"/>
      <c r="BC52" s="1016"/>
      <c r="BD52" s="1016"/>
      <c r="BE52" s="1016"/>
    </row>
    <row r="53" spans="2:57" x14ac:dyDescent="0.2">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row>
    <row r="54" spans="2:57" x14ac:dyDescent="0.2">
      <c r="B54" s="987" t="s">
        <v>60</v>
      </c>
      <c r="C54" s="987"/>
      <c r="D54" s="987"/>
      <c r="E54" s="987"/>
      <c r="F54" s="987"/>
      <c r="G54" s="987"/>
      <c r="H54" s="987"/>
      <c r="I54" s="987"/>
      <c r="J54" s="987"/>
      <c r="K54" s="987"/>
      <c r="L54" s="987"/>
      <c r="M54" s="987"/>
      <c r="N54" s="987"/>
      <c r="O54" s="987"/>
      <c r="P54" s="987"/>
      <c r="Q54" s="987"/>
      <c r="R54" s="987"/>
      <c r="S54" s="987"/>
      <c r="T54" s="987"/>
      <c r="U54" s="987"/>
      <c r="V54" s="987"/>
      <c r="W54" s="987"/>
      <c r="X54" s="987"/>
      <c r="Y54" s="987"/>
      <c r="Z54" s="987"/>
      <c r="AA54" s="987"/>
      <c r="AB54" s="987"/>
      <c r="AC54" s="987"/>
      <c r="AD54" s="987"/>
      <c r="AE54" s="987"/>
      <c r="AF54" s="987"/>
      <c r="AG54" s="987"/>
      <c r="AH54" s="987"/>
      <c r="AI54" s="987"/>
      <c r="AJ54" s="987"/>
      <c r="AK54" s="987"/>
      <c r="AL54" s="987"/>
      <c r="AM54" s="987"/>
      <c r="AN54" s="987"/>
      <c r="AO54" s="987"/>
      <c r="AP54" s="987"/>
      <c r="AQ54" s="987"/>
      <c r="AR54" s="987"/>
      <c r="AS54" s="987"/>
      <c r="AT54" s="987"/>
      <c r="AU54" s="987"/>
      <c r="AV54" s="987"/>
      <c r="AW54" s="987"/>
      <c r="AX54" s="987"/>
      <c r="AY54" s="987"/>
      <c r="AZ54" s="987"/>
      <c r="BA54" s="987"/>
      <c r="BB54" s="987"/>
      <c r="BC54" s="987"/>
      <c r="BD54" s="987"/>
      <c r="BE54" s="987"/>
    </row>
    <row r="55" spans="2:57" x14ac:dyDescent="0.2">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row>
    <row r="56" spans="2:57"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8" t="s">
        <v>61</v>
      </c>
      <c r="AB56" s="25"/>
      <c r="AC56" s="25"/>
      <c r="AD56" s="25"/>
      <c r="AE56" s="25"/>
      <c r="AF56" s="25"/>
      <c r="AG56" s="25"/>
      <c r="AH56" s="25"/>
      <c r="AI56" s="25"/>
      <c r="AJ56" s="28" t="s">
        <v>61</v>
      </c>
      <c r="AK56" s="27"/>
      <c r="AL56" s="25"/>
      <c r="AM56" s="25"/>
      <c r="AN56" s="25"/>
      <c r="AO56" s="25"/>
      <c r="AP56" s="25"/>
      <c r="AQ56" s="25"/>
      <c r="AR56" s="25"/>
      <c r="AS56" s="25"/>
      <c r="AT56" s="28" t="s">
        <v>61</v>
      </c>
      <c r="AU56" s="27"/>
      <c r="AV56" s="25"/>
      <c r="AW56" s="25"/>
      <c r="AX56" s="25"/>
      <c r="AY56" s="25"/>
      <c r="AZ56" s="25"/>
      <c r="BA56" s="25"/>
      <c r="BB56" s="25"/>
      <c r="BC56" s="25"/>
      <c r="BD56" s="28" t="s">
        <v>61</v>
      </c>
      <c r="BE56" s="25"/>
    </row>
    <row r="57" spans="2:57" x14ac:dyDescent="0.2">
      <c r="B57" s="985" t="s">
        <v>62</v>
      </c>
      <c r="C57" s="985"/>
      <c r="D57" s="985"/>
      <c r="E57" s="985"/>
      <c r="F57" s="985"/>
      <c r="G57" s="985"/>
      <c r="H57" s="985"/>
      <c r="I57" s="985"/>
      <c r="J57" s="985"/>
      <c r="K57" s="985"/>
      <c r="L57" s="985"/>
      <c r="M57" s="985"/>
      <c r="N57" s="985"/>
      <c r="O57" s="985"/>
      <c r="P57" s="985"/>
      <c r="Q57" s="98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row>
    <row r="58" spans="2:57" x14ac:dyDescent="0.2">
      <c r="B58" s="25"/>
      <c r="C58" s="25"/>
      <c r="D58" s="984" t="s">
        <v>63</v>
      </c>
      <c r="E58" s="984"/>
      <c r="F58" s="984"/>
      <c r="G58" s="979" t="s">
        <v>64</v>
      </c>
      <c r="H58" s="979"/>
      <c r="I58" s="979"/>
      <c r="J58" s="979"/>
      <c r="K58" s="979"/>
      <c r="L58" s="979"/>
      <c r="M58" s="979"/>
      <c r="N58" s="979"/>
      <c r="O58" s="979"/>
      <c r="P58" s="979"/>
      <c r="Q58" s="979"/>
      <c r="R58" s="25"/>
      <c r="S58" s="34"/>
      <c r="T58" s="34"/>
      <c r="U58" s="34"/>
      <c r="V58" s="34"/>
      <c r="W58" s="34"/>
      <c r="X58" s="34"/>
      <c r="Y58" s="34"/>
      <c r="Z58" s="34"/>
      <c r="AA58" s="34"/>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row>
    <row r="59" spans="2:57" ht="14.4" x14ac:dyDescent="0.2">
      <c r="B59" s="25"/>
      <c r="C59" s="25"/>
      <c r="D59" s="27"/>
      <c r="E59" s="27"/>
      <c r="F59" s="984" t="s">
        <v>65</v>
      </c>
      <c r="G59" s="984"/>
      <c r="H59" s="979" t="s">
        <v>9</v>
      </c>
      <c r="I59" s="979"/>
      <c r="J59" s="979"/>
      <c r="K59" s="979"/>
      <c r="L59" s="979"/>
      <c r="M59" s="979"/>
      <c r="N59" s="979"/>
      <c r="O59" s="979"/>
      <c r="P59" s="979"/>
      <c r="Q59" s="979"/>
      <c r="R59" s="25"/>
      <c r="S59" s="25"/>
      <c r="T59" s="25"/>
      <c r="U59" s="25"/>
      <c r="V59" s="25"/>
      <c r="W59" s="25"/>
      <c r="X59" s="25"/>
      <c r="Y59" s="25"/>
      <c r="Z59" s="25"/>
      <c r="AA59" s="25"/>
      <c r="AB59" s="25"/>
      <c r="AC59" s="989">
        <v>4544120</v>
      </c>
      <c r="AD59" s="989"/>
      <c r="AE59" s="989"/>
      <c r="AF59" s="989"/>
      <c r="AG59" s="989"/>
      <c r="AH59" s="989"/>
      <c r="AI59" s="989"/>
      <c r="AJ59" s="989"/>
      <c r="AK59" s="25"/>
      <c r="AL59" s="25"/>
      <c r="AM59" s="25"/>
      <c r="AN59" s="25"/>
      <c r="AO59" s="25"/>
      <c r="AP59" s="25"/>
      <c r="AQ59" s="25"/>
      <c r="AR59" s="25"/>
      <c r="AS59" s="25"/>
      <c r="AT59" s="25"/>
      <c r="AU59" s="25"/>
      <c r="AV59" s="25"/>
      <c r="AW59" s="25"/>
      <c r="AX59" s="25"/>
      <c r="AY59" s="25"/>
      <c r="AZ59" s="25"/>
      <c r="BA59" s="25"/>
      <c r="BB59" s="25"/>
      <c r="BC59" s="25"/>
      <c r="BD59" s="25"/>
      <c r="BE59" s="25"/>
    </row>
    <row r="60" spans="2:57" ht="14.4" x14ac:dyDescent="0.2">
      <c r="B60" s="25"/>
      <c r="C60" s="25"/>
      <c r="D60" s="27"/>
      <c r="E60" s="27"/>
      <c r="F60" s="984" t="s">
        <v>66</v>
      </c>
      <c r="G60" s="984"/>
      <c r="H60" s="979" t="s">
        <v>10</v>
      </c>
      <c r="I60" s="979"/>
      <c r="J60" s="979"/>
      <c r="K60" s="979"/>
      <c r="L60" s="979"/>
      <c r="M60" s="979"/>
      <c r="N60" s="979"/>
      <c r="O60" s="979"/>
      <c r="P60" s="979"/>
      <c r="Q60" s="979"/>
      <c r="R60" s="25"/>
      <c r="S60" s="989">
        <v>17071478</v>
      </c>
      <c r="T60" s="989"/>
      <c r="U60" s="989"/>
      <c r="V60" s="989"/>
      <c r="W60" s="989"/>
      <c r="X60" s="989"/>
      <c r="Y60" s="989"/>
      <c r="Z60" s="989"/>
      <c r="AA60" s="989"/>
      <c r="AB60" s="25"/>
      <c r="AC60" s="37"/>
      <c r="AD60" s="37"/>
      <c r="AE60" s="37"/>
      <c r="AF60" s="37"/>
      <c r="AG60" s="37"/>
      <c r="AH60" s="37"/>
      <c r="AI60" s="37"/>
      <c r="AJ60" s="37"/>
      <c r="AK60" s="25"/>
      <c r="AL60" s="25"/>
      <c r="AM60" s="25"/>
      <c r="AN60" s="25"/>
      <c r="AO60" s="25"/>
      <c r="AP60" s="25"/>
      <c r="AQ60" s="25"/>
      <c r="AR60" s="25"/>
      <c r="AS60" s="25"/>
      <c r="AT60" s="25"/>
      <c r="AU60" s="25"/>
      <c r="AV60" s="25"/>
      <c r="AW60" s="25"/>
      <c r="AX60" s="25"/>
      <c r="AY60" s="25"/>
      <c r="AZ60" s="25"/>
      <c r="BA60" s="25"/>
      <c r="BB60" s="25"/>
      <c r="BC60" s="25"/>
      <c r="BD60" s="25"/>
      <c r="BE60" s="25"/>
    </row>
    <row r="61" spans="2:57" ht="14.4" x14ac:dyDescent="0.2">
      <c r="B61" s="25"/>
      <c r="C61" s="25"/>
      <c r="D61" s="27"/>
      <c r="E61" s="27"/>
      <c r="F61" s="27"/>
      <c r="G61" s="26"/>
      <c r="H61" s="991" t="s">
        <v>67</v>
      </c>
      <c r="I61" s="991"/>
      <c r="J61" s="991"/>
      <c r="K61" s="991"/>
      <c r="L61" s="991"/>
      <c r="M61" s="991"/>
      <c r="N61" s="991"/>
      <c r="O61" s="991"/>
      <c r="P61" s="991"/>
      <c r="Q61" s="991"/>
      <c r="R61" s="25"/>
      <c r="S61" s="977">
        <v>2253891</v>
      </c>
      <c r="T61" s="977"/>
      <c r="U61" s="977"/>
      <c r="V61" s="977"/>
      <c r="W61" s="977"/>
      <c r="X61" s="977"/>
      <c r="Y61" s="977"/>
      <c r="Z61" s="977"/>
      <c r="AA61" s="977"/>
      <c r="AB61" s="25"/>
      <c r="AC61" s="992">
        <v>14817587</v>
      </c>
      <c r="AD61" s="992"/>
      <c r="AE61" s="992"/>
      <c r="AF61" s="992"/>
      <c r="AG61" s="992"/>
      <c r="AH61" s="992"/>
      <c r="AI61" s="992"/>
      <c r="AJ61" s="992"/>
      <c r="AK61" s="25"/>
      <c r="AL61" s="25"/>
      <c r="AM61" s="25"/>
      <c r="AN61" s="25"/>
      <c r="AO61" s="25"/>
      <c r="AP61" s="25"/>
      <c r="AQ61" s="25"/>
      <c r="AR61" s="25"/>
      <c r="AS61" s="25"/>
      <c r="AT61" s="25"/>
      <c r="AU61" s="25"/>
      <c r="AV61" s="25"/>
      <c r="AW61" s="25"/>
      <c r="AX61" s="25"/>
      <c r="AY61" s="25"/>
      <c r="AZ61" s="25"/>
      <c r="BA61" s="25"/>
      <c r="BB61" s="25"/>
      <c r="BC61" s="25"/>
      <c r="BD61" s="25"/>
      <c r="BE61" s="25"/>
    </row>
    <row r="62" spans="2:57" ht="14.4" x14ac:dyDescent="0.2">
      <c r="B62" s="25"/>
      <c r="C62" s="25"/>
      <c r="D62" s="27"/>
      <c r="E62" s="27"/>
      <c r="F62" s="27"/>
      <c r="G62" s="26"/>
      <c r="H62" s="29"/>
      <c r="I62" s="29"/>
      <c r="J62" s="29"/>
      <c r="K62" s="29"/>
      <c r="L62" s="29"/>
      <c r="M62" s="29"/>
      <c r="N62" s="29"/>
      <c r="O62" s="29"/>
      <c r="P62" s="29"/>
      <c r="Q62" s="29"/>
      <c r="R62" s="25"/>
      <c r="S62" s="32"/>
      <c r="T62" s="32"/>
      <c r="U62" s="32"/>
      <c r="V62" s="32"/>
      <c r="W62" s="32"/>
      <c r="X62" s="32"/>
      <c r="Y62" s="32"/>
      <c r="Z62" s="32"/>
      <c r="AA62" s="32"/>
      <c r="AB62" s="25"/>
      <c r="AC62" s="32"/>
      <c r="AD62" s="32"/>
      <c r="AE62" s="32"/>
      <c r="AF62" s="32"/>
      <c r="AG62" s="32"/>
      <c r="AH62" s="32"/>
      <c r="AI62" s="32"/>
      <c r="AJ62" s="32"/>
      <c r="AK62" s="25"/>
      <c r="AL62" s="25"/>
      <c r="AM62" s="25"/>
      <c r="AN62" s="25"/>
      <c r="AO62" s="25"/>
      <c r="AP62" s="25"/>
      <c r="AQ62" s="25"/>
      <c r="AR62" s="25"/>
      <c r="AS62" s="25"/>
      <c r="AT62" s="25"/>
      <c r="AU62" s="25"/>
      <c r="AV62" s="25"/>
      <c r="AW62" s="25"/>
      <c r="AX62" s="25"/>
      <c r="AY62" s="25"/>
      <c r="AZ62" s="25"/>
      <c r="BA62" s="25"/>
      <c r="BB62" s="25"/>
      <c r="BC62" s="25"/>
      <c r="BD62" s="25"/>
      <c r="BE62" s="25"/>
    </row>
    <row r="63" spans="2:57" ht="14.4" x14ac:dyDescent="0.2">
      <c r="B63" s="25"/>
      <c r="C63" s="25"/>
      <c r="D63" s="27"/>
      <c r="E63" s="27"/>
      <c r="F63" s="984" t="s">
        <v>68</v>
      </c>
      <c r="G63" s="984"/>
      <c r="H63" s="979" t="s">
        <v>11</v>
      </c>
      <c r="I63" s="979"/>
      <c r="J63" s="979"/>
      <c r="K63" s="979"/>
      <c r="L63" s="979"/>
      <c r="M63" s="979"/>
      <c r="N63" s="979"/>
      <c r="O63" s="979"/>
      <c r="P63" s="979"/>
      <c r="Q63" s="979"/>
      <c r="R63" s="25"/>
      <c r="S63" s="989">
        <v>226955520</v>
      </c>
      <c r="T63" s="989"/>
      <c r="U63" s="989"/>
      <c r="V63" s="989"/>
      <c r="W63" s="989"/>
      <c r="X63" s="989"/>
      <c r="Y63" s="989"/>
      <c r="Z63" s="989"/>
      <c r="AA63" s="989"/>
      <c r="AB63" s="25"/>
      <c r="AC63" s="37"/>
      <c r="AD63" s="37"/>
      <c r="AE63" s="37"/>
      <c r="AF63" s="37"/>
      <c r="AG63" s="37"/>
      <c r="AH63" s="37"/>
      <c r="AI63" s="37"/>
      <c r="AJ63" s="37"/>
      <c r="AK63" s="25"/>
      <c r="AL63" s="25"/>
      <c r="AM63" s="25"/>
      <c r="AN63" s="25"/>
      <c r="AO63" s="25"/>
      <c r="AP63" s="25"/>
      <c r="AQ63" s="25"/>
      <c r="AR63" s="25"/>
      <c r="AS63" s="25"/>
      <c r="AT63" s="25"/>
      <c r="AU63" s="25"/>
      <c r="AV63" s="25"/>
      <c r="AW63" s="25"/>
      <c r="AX63" s="25"/>
      <c r="AY63" s="25"/>
      <c r="AZ63" s="25"/>
      <c r="BA63" s="25"/>
      <c r="BB63" s="25"/>
      <c r="BC63" s="25"/>
      <c r="BD63" s="25"/>
      <c r="BE63" s="25"/>
    </row>
    <row r="64" spans="2:57" ht="14.4" x14ac:dyDescent="0.2">
      <c r="B64" s="25"/>
      <c r="C64" s="25"/>
      <c r="D64" s="27"/>
      <c r="E64" s="27"/>
      <c r="F64" s="27"/>
      <c r="G64" s="26"/>
      <c r="H64" s="990" t="s">
        <v>69</v>
      </c>
      <c r="I64" s="990"/>
      <c r="J64" s="990"/>
      <c r="K64" s="990"/>
      <c r="L64" s="990"/>
      <c r="M64" s="990"/>
      <c r="N64" s="990"/>
      <c r="O64" s="990"/>
      <c r="P64" s="990"/>
      <c r="Q64" s="990"/>
      <c r="R64" s="25"/>
      <c r="S64" s="977">
        <v>56149997</v>
      </c>
      <c r="T64" s="977"/>
      <c r="U64" s="977"/>
      <c r="V64" s="977"/>
      <c r="W64" s="977"/>
      <c r="X64" s="977"/>
      <c r="Y64" s="977"/>
      <c r="Z64" s="977"/>
      <c r="AA64" s="977"/>
      <c r="AB64" s="25"/>
      <c r="AC64" s="992">
        <v>170805523</v>
      </c>
      <c r="AD64" s="992"/>
      <c r="AE64" s="992"/>
      <c r="AF64" s="992"/>
      <c r="AG64" s="992"/>
      <c r="AH64" s="992"/>
      <c r="AI64" s="992"/>
      <c r="AJ64" s="992"/>
      <c r="AK64" s="25"/>
      <c r="AL64" s="25"/>
      <c r="AM64" s="25"/>
      <c r="AN64" s="25"/>
      <c r="AO64" s="25"/>
      <c r="AP64" s="25"/>
      <c r="AQ64" s="25"/>
      <c r="AR64" s="25"/>
      <c r="AS64" s="25"/>
      <c r="AT64" s="25"/>
      <c r="AU64" s="25"/>
      <c r="AV64" s="25"/>
      <c r="AW64" s="25"/>
      <c r="AX64" s="25"/>
      <c r="AY64" s="25"/>
      <c r="AZ64" s="25"/>
      <c r="BA64" s="25"/>
      <c r="BB64" s="25"/>
      <c r="BC64" s="25"/>
      <c r="BD64" s="25"/>
      <c r="BE64" s="25"/>
    </row>
    <row r="65" spans="2:57" ht="14.4" x14ac:dyDescent="0.2">
      <c r="B65" s="25"/>
      <c r="C65" s="25"/>
      <c r="D65" s="27"/>
      <c r="E65" s="27"/>
      <c r="F65" s="27"/>
      <c r="G65" s="26"/>
      <c r="H65" s="29"/>
      <c r="I65" s="29"/>
      <c r="J65" s="29"/>
      <c r="K65" s="29"/>
      <c r="L65" s="29"/>
      <c r="M65" s="29"/>
      <c r="N65" s="29"/>
      <c r="O65" s="29"/>
      <c r="P65" s="29"/>
      <c r="Q65" s="29"/>
      <c r="R65" s="25"/>
      <c r="S65" s="32"/>
      <c r="T65" s="32"/>
      <c r="U65" s="32"/>
      <c r="V65" s="32"/>
      <c r="W65" s="32"/>
      <c r="X65" s="32"/>
      <c r="Y65" s="32"/>
      <c r="Z65" s="32"/>
      <c r="AA65" s="32"/>
      <c r="AB65" s="25"/>
      <c r="AC65" s="32"/>
      <c r="AD65" s="32"/>
      <c r="AE65" s="32"/>
      <c r="AF65" s="32"/>
      <c r="AG65" s="32"/>
      <c r="AH65" s="32"/>
      <c r="AI65" s="32"/>
      <c r="AJ65" s="32"/>
      <c r="AK65" s="25"/>
      <c r="AL65" s="25"/>
      <c r="AM65" s="25"/>
      <c r="AN65" s="25"/>
      <c r="AO65" s="25"/>
      <c r="AP65" s="25"/>
      <c r="AQ65" s="25"/>
      <c r="AR65" s="25"/>
      <c r="AS65" s="25"/>
      <c r="AT65" s="25"/>
      <c r="AU65" s="25"/>
      <c r="AV65" s="25"/>
      <c r="AW65" s="25"/>
      <c r="AX65" s="25"/>
      <c r="AY65" s="25"/>
      <c r="AZ65" s="25"/>
      <c r="BA65" s="25"/>
      <c r="BB65" s="25"/>
      <c r="BC65" s="25"/>
      <c r="BD65" s="25"/>
      <c r="BE65" s="25"/>
    </row>
    <row r="66" spans="2:57" ht="14.4" x14ac:dyDescent="0.2">
      <c r="B66" s="25"/>
      <c r="C66" s="25"/>
      <c r="D66" s="27"/>
      <c r="E66" s="27"/>
      <c r="F66" s="984" t="s">
        <v>70</v>
      </c>
      <c r="G66" s="984"/>
      <c r="H66" s="979" t="s">
        <v>12</v>
      </c>
      <c r="I66" s="979"/>
      <c r="J66" s="979"/>
      <c r="K66" s="979"/>
      <c r="L66" s="979"/>
      <c r="M66" s="979"/>
      <c r="N66" s="979"/>
      <c r="O66" s="979"/>
      <c r="P66" s="979"/>
      <c r="Q66" s="979"/>
      <c r="R66" s="25"/>
      <c r="S66" s="989">
        <v>178111937</v>
      </c>
      <c r="T66" s="989"/>
      <c r="U66" s="989"/>
      <c r="V66" s="989"/>
      <c r="W66" s="989"/>
      <c r="X66" s="989"/>
      <c r="Y66" s="989"/>
      <c r="Z66" s="989"/>
      <c r="AA66" s="989"/>
      <c r="AB66" s="25"/>
      <c r="AC66" s="37"/>
      <c r="AD66" s="37"/>
      <c r="AE66" s="37"/>
      <c r="AF66" s="37"/>
      <c r="AG66" s="37"/>
      <c r="AH66" s="37"/>
      <c r="AI66" s="37"/>
      <c r="AJ66" s="37"/>
      <c r="AK66" s="25"/>
      <c r="AL66" s="25"/>
      <c r="AM66" s="25"/>
      <c r="AN66" s="25"/>
      <c r="AO66" s="25"/>
      <c r="AP66" s="25"/>
      <c r="AQ66" s="25"/>
      <c r="AR66" s="25"/>
      <c r="AS66" s="25"/>
      <c r="AT66" s="25"/>
      <c r="AU66" s="25"/>
      <c r="AV66" s="25"/>
      <c r="AW66" s="25"/>
      <c r="AX66" s="25"/>
      <c r="AY66" s="25"/>
      <c r="AZ66" s="25"/>
      <c r="BA66" s="25"/>
      <c r="BB66" s="25"/>
      <c r="BC66" s="25"/>
      <c r="BD66" s="25"/>
      <c r="BE66" s="25"/>
    </row>
    <row r="67" spans="2:57" ht="14.4" x14ac:dyDescent="0.2">
      <c r="B67" s="25"/>
      <c r="C67" s="25"/>
      <c r="D67" s="27"/>
      <c r="E67" s="27"/>
      <c r="F67" s="27"/>
      <c r="G67" s="26"/>
      <c r="H67" s="993" t="s">
        <v>71</v>
      </c>
      <c r="I67" s="993"/>
      <c r="J67" s="993"/>
      <c r="K67" s="993"/>
      <c r="L67" s="993"/>
      <c r="M67" s="993"/>
      <c r="N67" s="993"/>
      <c r="O67" s="993"/>
      <c r="P67" s="993"/>
      <c r="Q67" s="993"/>
      <c r="R67" s="25"/>
      <c r="S67" s="977">
        <v>65314667</v>
      </c>
      <c r="T67" s="977"/>
      <c r="U67" s="977"/>
      <c r="V67" s="977"/>
      <c r="W67" s="977"/>
      <c r="X67" s="977"/>
      <c r="Y67" s="977"/>
      <c r="Z67" s="977"/>
      <c r="AA67" s="977"/>
      <c r="AB67" s="25"/>
      <c r="AC67" s="992">
        <v>112797270</v>
      </c>
      <c r="AD67" s="992"/>
      <c r="AE67" s="992"/>
      <c r="AF67" s="992"/>
      <c r="AG67" s="992"/>
      <c r="AH67" s="992"/>
      <c r="AI67" s="992"/>
      <c r="AJ67" s="992"/>
      <c r="AK67" s="25"/>
      <c r="AL67" s="25"/>
      <c r="AM67" s="25"/>
      <c r="AN67" s="25"/>
      <c r="AO67" s="25"/>
      <c r="AP67" s="25"/>
      <c r="AQ67" s="25"/>
      <c r="AR67" s="25"/>
      <c r="AS67" s="25"/>
      <c r="AT67" s="25"/>
      <c r="AU67" s="25"/>
      <c r="AV67" s="25"/>
      <c r="AW67" s="25"/>
      <c r="AX67" s="25"/>
      <c r="AY67" s="25"/>
      <c r="AZ67" s="25"/>
      <c r="BA67" s="25"/>
      <c r="BB67" s="25"/>
      <c r="BC67" s="25"/>
      <c r="BD67" s="25"/>
      <c r="BE67" s="25"/>
    </row>
    <row r="68" spans="2:57" ht="14.4" x14ac:dyDescent="0.2">
      <c r="B68" s="25"/>
      <c r="C68" s="25"/>
      <c r="D68" s="27"/>
      <c r="E68" s="27"/>
      <c r="F68" s="27"/>
      <c r="G68" s="26"/>
      <c r="H68" s="38"/>
      <c r="I68" s="38"/>
      <c r="J68" s="38"/>
      <c r="K68" s="38"/>
      <c r="L68" s="38"/>
      <c r="M68" s="38"/>
      <c r="N68" s="38"/>
      <c r="O68" s="38"/>
      <c r="P68" s="38"/>
      <c r="Q68" s="38"/>
      <c r="R68" s="25"/>
      <c r="S68" s="32"/>
      <c r="T68" s="32"/>
      <c r="U68" s="32"/>
      <c r="V68" s="32"/>
      <c r="W68" s="32"/>
      <c r="X68" s="32"/>
      <c r="Y68" s="32"/>
      <c r="Z68" s="32"/>
      <c r="AA68" s="32"/>
      <c r="AB68" s="25"/>
      <c r="AC68" s="32"/>
      <c r="AD68" s="32"/>
      <c r="AE68" s="32"/>
      <c r="AF68" s="32"/>
      <c r="AG68" s="32"/>
      <c r="AH68" s="32"/>
      <c r="AI68" s="32"/>
      <c r="AJ68" s="32"/>
      <c r="AK68" s="25"/>
      <c r="AL68" s="25"/>
      <c r="AM68" s="25"/>
      <c r="AN68" s="25"/>
      <c r="AO68" s="25"/>
      <c r="AP68" s="25"/>
      <c r="AQ68" s="25"/>
      <c r="AR68" s="25"/>
      <c r="AS68" s="25"/>
      <c r="AT68" s="25"/>
      <c r="AU68" s="25"/>
      <c r="AV68" s="25"/>
      <c r="AW68" s="25"/>
      <c r="AX68" s="25"/>
      <c r="AY68" s="25"/>
      <c r="AZ68" s="25"/>
      <c r="BA68" s="25"/>
      <c r="BB68" s="25"/>
      <c r="BC68" s="25"/>
      <c r="BD68" s="25"/>
      <c r="BE68" s="25"/>
    </row>
    <row r="69" spans="2:57" ht="14.4" x14ac:dyDescent="0.2">
      <c r="B69" s="25"/>
      <c r="C69" s="25"/>
      <c r="D69" s="27"/>
      <c r="E69" s="27"/>
      <c r="F69" s="984" t="s">
        <v>72</v>
      </c>
      <c r="G69" s="984"/>
      <c r="H69" s="979" t="s">
        <v>13</v>
      </c>
      <c r="I69" s="979"/>
      <c r="J69" s="979"/>
      <c r="K69" s="979"/>
      <c r="L69" s="979"/>
      <c r="M69" s="979"/>
      <c r="N69" s="979"/>
      <c r="O69" s="979"/>
      <c r="P69" s="979"/>
      <c r="Q69" s="979"/>
      <c r="R69" s="25"/>
      <c r="S69" s="30"/>
      <c r="T69" s="30"/>
      <c r="U69" s="30"/>
      <c r="V69" s="30"/>
      <c r="W69" s="30"/>
      <c r="X69" s="30"/>
      <c r="Y69" s="30"/>
      <c r="Z69" s="30"/>
      <c r="AA69" s="30"/>
      <c r="AB69" s="25"/>
      <c r="AC69" s="977">
        <v>1915876</v>
      </c>
      <c r="AD69" s="977"/>
      <c r="AE69" s="977"/>
      <c r="AF69" s="977"/>
      <c r="AG69" s="977"/>
      <c r="AH69" s="977"/>
      <c r="AI69" s="977"/>
      <c r="AJ69" s="977"/>
      <c r="AK69" s="25"/>
      <c r="AL69" s="25"/>
      <c r="AM69" s="25"/>
      <c r="AN69" s="25"/>
      <c r="AO69" s="25"/>
      <c r="AP69" s="25"/>
      <c r="AQ69" s="25"/>
      <c r="AR69" s="25"/>
      <c r="AS69" s="25"/>
      <c r="AT69" s="25"/>
      <c r="AU69" s="25"/>
      <c r="AV69" s="25"/>
      <c r="AW69" s="25"/>
      <c r="AX69" s="25"/>
      <c r="AY69" s="25"/>
      <c r="AZ69" s="25"/>
      <c r="BA69" s="25"/>
      <c r="BB69" s="25"/>
      <c r="BC69" s="25"/>
      <c r="BD69" s="25"/>
      <c r="BE69" s="25"/>
    </row>
    <row r="70" spans="2:57" ht="14.4" x14ac:dyDescent="0.2">
      <c r="B70" s="25"/>
      <c r="C70" s="25"/>
      <c r="D70" s="27"/>
      <c r="E70" s="27"/>
      <c r="F70" s="27"/>
      <c r="G70" s="26"/>
      <c r="H70" s="979" t="s">
        <v>73</v>
      </c>
      <c r="I70" s="979"/>
      <c r="J70" s="979"/>
      <c r="K70" s="979"/>
      <c r="L70" s="979"/>
      <c r="M70" s="979"/>
      <c r="N70" s="979"/>
      <c r="O70" s="979"/>
      <c r="P70" s="979"/>
      <c r="Q70" s="979"/>
      <c r="R70" s="25"/>
      <c r="S70" s="32"/>
      <c r="T70" s="32"/>
      <c r="U70" s="32"/>
      <c r="V70" s="32"/>
      <c r="W70" s="32"/>
      <c r="X70" s="32"/>
      <c r="Y70" s="32"/>
      <c r="Z70" s="32"/>
      <c r="AA70" s="32"/>
      <c r="AB70" s="25"/>
      <c r="AC70" s="976"/>
      <c r="AD70" s="976"/>
      <c r="AE70" s="976"/>
      <c r="AF70" s="976"/>
      <c r="AG70" s="976"/>
      <c r="AH70" s="976"/>
      <c r="AI70" s="976"/>
      <c r="AJ70" s="976"/>
      <c r="AK70" s="26"/>
      <c r="AL70" s="981">
        <v>304880376</v>
      </c>
      <c r="AM70" s="981"/>
      <c r="AN70" s="981"/>
      <c r="AO70" s="981"/>
      <c r="AP70" s="981"/>
      <c r="AQ70" s="981"/>
      <c r="AR70" s="981"/>
      <c r="AS70" s="981"/>
      <c r="AT70" s="981"/>
      <c r="AU70" s="25"/>
      <c r="AV70" s="25"/>
      <c r="AW70" s="25"/>
      <c r="AX70" s="25"/>
      <c r="AY70" s="25"/>
      <c r="AZ70" s="25"/>
      <c r="BA70" s="25"/>
      <c r="BB70" s="25"/>
      <c r="BC70" s="25"/>
      <c r="BD70" s="25"/>
      <c r="BE70" s="25"/>
    </row>
    <row r="71" spans="2:57" ht="14.4" x14ac:dyDescent="0.2">
      <c r="B71" s="25"/>
      <c r="C71" s="25"/>
      <c r="D71" s="27"/>
      <c r="E71" s="27"/>
      <c r="F71" s="984"/>
      <c r="G71" s="984"/>
      <c r="H71" s="979" t="s">
        <v>74</v>
      </c>
      <c r="I71" s="979"/>
      <c r="J71" s="979"/>
      <c r="K71" s="979"/>
      <c r="L71" s="979"/>
      <c r="M71" s="979"/>
      <c r="N71" s="979"/>
      <c r="O71" s="979"/>
      <c r="P71" s="979"/>
      <c r="Q71" s="979"/>
      <c r="R71" s="25"/>
      <c r="S71" s="30"/>
      <c r="T71" s="30"/>
      <c r="U71" s="30"/>
      <c r="V71" s="30"/>
      <c r="W71" s="30"/>
      <c r="X71" s="30"/>
      <c r="Y71" s="30"/>
      <c r="Z71" s="30"/>
      <c r="AA71" s="30"/>
      <c r="AB71" s="25"/>
      <c r="AC71" s="37"/>
      <c r="AD71" s="37"/>
      <c r="AE71" s="37"/>
      <c r="AF71" s="37"/>
      <c r="AG71" s="37"/>
      <c r="AH71" s="37"/>
      <c r="AI71" s="37"/>
      <c r="AJ71" s="37"/>
      <c r="AK71" s="25"/>
      <c r="AL71" s="25"/>
      <c r="AM71" s="25"/>
      <c r="AN71" s="25"/>
      <c r="AO71" s="25"/>
      <c r="AP71" s="25"/>
      <c r="AQ71" s="25"/>
      <c r="AR71" s="25"/>
      <c r="AS71" s="25"/>
      <c r="AT71" s="25"/>
      <c r="AU71" s="25"/>
      <c r="AV71" s="976">
        <v>304880376</v>
      </c>
      <c r="AW71" s="976"/>
      <c r="AX71" s="976"/>
      <c r="AY71" s="976"/>
      <c r="AZ71" s="976"/>
      <c r="BA71" s="976"/>
      <c r="BB71" s="976"/>
      <c r="BC71" s="976"/>
      <c r="BD71" s="1001"/>
      <c r="BE71" s="25"/>
    </row>
    <row r="72" spans="2:57" ht="14.4" x14ac:dyDescent="0.2">
      <c r="B72" s="25"/>
      <c r="C72" s="25"/>
      <c r="D72" s="27"/>
      <c r="E72" s="27"/>
      <c r="F72" s="27"/>
      <c r="G72" s="26"/>
      <c r="H72" s="26"/>
      <c r="I72" s="26"/>
      <c r="J72" s="26"/>
      <c r="K72" s="26"/>
      <c r="L72" s="26"/>
      <c r="M72" s="26"/>
      <c r="N72" s="26"/>
      <c r="O72" s="26"/>
      <c r="P72" s="26"/>
      <c r="Q72" s="26"/>
      <c r="R72" s="25"/>
      <c r="S72" s="32"/>
      <c r="T72" s="32"/>
      <c r="U72" s="32"/>
      <c r="V72" s="32"/>
      <c r="W72" s="32"/>
      <c r="X72" s="32"/>
      <c r="Y72" s="32"/>
      <c r="Z72" s="32"/>
      <c r="AA72" s="32"/>
      <c r="AB72" s="25"/>
      <c r="AC72" s="976"/>
      <c r="AD72" s="976"/>
      <c r="AE72" s="976"/>
      <c r="AF72" s="976"/>
      <c r="AG72" s="976"/>
      <c r="AH72" s="976"/>
      <c r="AI72" s="976"/>
      <c r="AJ72" s="976"/>
      <c r="AK72" s="25"/>
      <c r="AL72" s="25"/>
      <c r="AM72" s="25"/>
      <c r="AN72" s="25"/>
      <c r="AO72" s="25"/>
      <c r="AP72" s="25"/>
      <c r="AQ72" s="25"/>
      <c r="AR72" s="25"/>
      <c r="AS72" s="25"/>
      <c r="AT72" s="25"/>
      <c r="AU72" s="25"/>
      <c r="AV72" s="25"/>
      <c r="AW72" s="25"/>
      <c r="AX72" s="25"/>
      <c r="AY72" s="25"/>
      <c r="AZ72" s="25"/>
      <c r="BA72" s="25"/>
      <c r="BB72" s="25"/>
      <c r="BC72" s="25"/>
      <c r="BD72" s="25"/>
      <c r="BE72" s="25"/>
    </row>
    <row r="73" spans="2:57" ht="14.4" x14ac:dyDescent="0.2">
      <c r="B73" s="985" t="s">
        <v>75</v>
      </c>
      <c r="C73" s="985"/>
      <c r="D73" s="985"/>
      <c r="E73" s="985"/>
      <c r="F73" s="985"/>
      <c r="G73" s="985"/>
      <c r="H73" s="985"/>
      <c r="I73" s="985"/>
      <c r="J73" s="985"/>
      <c r="K73" s="985"/>
      <c r="L73" s="985"/>
      <c r="M73" s="985"/>
      <c r="N73" s="985"/>
      <c r="O73" s="985"/>
      <c r="P73" s="985"/>
      <c r="Q73" s="985"/>
      <c r="R73" s="25"/>
      <c r="S73" s="25"/>
      <c r="T73" s="25"/>
      <c r="U73" s="25"/>
      <c r="V73" s="25"/>
      <c r="W73" s="25"/>
      <c r="X73" s="25"/>
      <c r="Y73" s="25"/>
      <c r="Z73" s="25"/>
      <c r="AA73" s="25"/>
      <c r="AB73" s="25"/>
      <c r="AC73" s="25"/>
      <c r="AD73" s="25"/>
      <c r="AE73" s="25"/>
      <c r="AF73" s="25"/>
      <c r="AG73" s="25"/>
      <c r="AH73" s="25"/>
      <c r="AI73" s="25"/>
      <c r="AJ73" s="25"/>
      <c r="AK73" s="25"/>
      <c r="AL73" s="37"/>
      <c r="AM73" s="37"/>
      <c r="AN73" s="37"/>
      <c r="AO73" s="37"/>
      <c r="AP73" s="37"/>
      <c r="AQ73" s="37"/>
      <c r="AR73" s="37"/>
      <c r="AS73" s="37"/>
      <c r="AT73" s="37"/>
      <c r="AU73" s="25"/>
      <c r="AV73" s="37"/>
      <c r="AW73" s="37"/>
      <c r="AX73" s="37"/>
      <c r="AY73" s="37"/>
      <c r="AZ73" s="37"/>
      <c r="BA73" s="37"/>
      <c r="BB73" s="37"/>
      <c r="BC73" s="37"/>
      <c r="BD73" s="25"/>
      <c r="BE73" s="25"/>
    </row>
    <row r="74" spans="2:57" ht="14.4" x14ac:dyDescent="0.2">
      <c r="B74" s="25"/>
      <c r="C74" s="25"/>
      <c r="D74" s="984" t="s">
        <v>63</v>
      </c>
      <c r="E74" s="984"/>
      <c r="F74" s="984"/>
      <c r="G74" s="979" t="s">
        <v>76</v>
      </c>
      <c r="H74" s="979"/>
      <c r="I74" s="979"/>
      <c r="J74" s="979"/>
      <c r="K74" s="979"/>
      <c r="L74" s="979"/>
      <c r="M74" s="979"/>
      <c r="N74" s="979"/>
      <c r="O74" s="979"/>
      <c r="P74" s="979"/>
      <c r="Q74" s="979"/>
      <c r="R74" s="25"/>
      <c r="S74" s="25"/>
      <c r="T74" s="25"/>
      <c r="U74" s="25"/>
      <c r="V74" s="25"/>
      <c r="W74" s="25"/>
      <c r="X74" s="25"/>
      <c r="Y74" s="25"/>
      <c r="Z74" s="25"/>
      <c r="AA74" s="25"/>
      <c r="AB74" s="25"/>
      <c r="AC74" s="25"/>
      <c r="AD74" s="25"/>
      <c r="AE74" s="25"/>
      <c r="AF74" s="25"/>
      <c r="AG74" s="25"/>
      <c r="AH74" s="25"/>
      <c r="AI74" s="25"/>
      <c r="AJ74" s="25"/>
      <c r="AK74" s="25"/>
      <c r="AL74" s="983">
        <v>179719572</v>
      </c>
      <c r="AM74" s="983"/>
      <c r="AN74" s="983"/>
      <c r="AO74" s="983"/>
      <c r="AP74" s="983"/>
      <c r="AQ74" s="983"/>
      <c r="AR74" s="983"/>
      <c r="AS74" s="983"/>
      <c r="AT74" s="983"/>
      <c r="AU74" s="25"/>
      <c r="AV74" s="37"/>
      <c r="AW74" s="37"/>
      <c r="AX74" s="37"/>
      <c r="AY74" s="37"/>
      <c r="AZ74" s="37"/>
      <c r="BA74" s="37"/>
      <c r="BB74" s="37"/>
      <c r="BC74" s="37"/>
      <c r="BD74" s="25"/>
    </row>
    <row r="75" spans="2:57" ht="14.4" x14ac:dyDescent="0.2">
      <c r="B75" s="25"/>
      <c r="C75" s="25"/>
      <c r="D75" s="984" t="s">
        <v>77</v>
      </c>
      <c r="E75" s="984"/>
      <c r="F75" s="984"/>
      <c r="G75" s="979" t="s">
        <v>78</v>
      </c>
      <c r="H75" s="979"/>
      <c r="I75" s="979"/>
      <c r="J75" s="979"/>
      <c r="K75" s="979"/>
      <c r="L75" s="979"/>
      <c r="M75" s="979"/>
      <c r="N75" s="979"/>
      <c r="O75" s="979"/>
      <c r="P75" s="979"/>
      <c r="Q75" s="979"/>
      <c r="R75" s="25"/>
      <c r="S75" s="25"/>
      <c r="T75" s="25"/>
      <c r="U75" s="25"/>
      <c r="V75" s="25"/>
      <c r="W75" s="25"/>
      <c r="X75" s="25"/>
      <c r="Y75" s="25"/>
      <c r="Z75" s="25"/>
      <c r="AA75" s="25"/>
      <c r="AB75" s="25"/>
      <c r="AC75" s="25"/>
      <c r="AD75" s="25"/>
      <c r="AE75" s="25"/>
      <c r="AF75" s="25"/>
      <c r="AG75" s="25"/>
      <c r="AH75" s="25"/>
      <c r="AI75" s="25"/>
      <c r="AJ75" s="25"/>
      <c r="AK75" s="25"/>
      <c r="AL75" s="981">
        <v>0</v>
      </c>
      <c r="AM75" s="981"/>
      <c r="AN75" s="981"/>
      <c r="AO75" s="981"/>
      <c r="AP75" s="981"/>
      <c r="AQ75" s="981"/>
      <c r="AR75" s="981"/>
      <c r="AS75" s="981"/>
      <c r="AT75" s="981"/>
      <c r="AU75" s="25"/>
      <c r="AV75" s="37"/>
      <c r="AW75" s="37"/>
      <c r="AX75" s="37"/>
      <c r="AY75" s="37"/>
      <c r="AZ75" s="37"/>
      <c r="BA75" s="37"/>
      <c r="BB75" s="37"/>
      <c r="BC75" s="37"/>
      <c r="BD75" s="25"/>
    </row>
    <row r="76" spans="2:57" ht="14.4" x14ac:dyDescent="0.2">
      <c r="B76" s="25"/>
      <c r="C76" s="25"/>
      <c r="D76" s="984"/>
      <c r="E76" s="984"/>
      <c r="F76" s="984"/>
      <c r="G76" s="979"/>
      <c r="H76" s="979"/>
      <c r="I76" s="979"/>
      <c r="J76" s="979"/>
      <c r="K76" s="979"/>
      <c r="L76" s="979"/>
      <c r="M76" s="979"/>
      <c r="N76" s="979"/>
      <c r="O76" s="979"/>
      <c r="P76" s="979"/>
      <c r="Q76" s="979"/>
      <c r="R76" s="25"/>
      <c r="S76" s="25"/>
      <c r="T76" s="25"/>
      <c r="U76" s="25"/>
      <c r="V76" s="25"/>
      <c r="W76" s="25"/>
      <c r="X76" s="25"/>
      <c r="Y76" s="25"/>
      <c r="Z76" s="25"/>
      <c r="AA76" s="25"/>
      <c r="AB76" s="25"/>
      <c r="AC76" s="25"/>
      <c r="AD76" s="25"/>
      <c r="AE76" s="25"/>
      <c r="AF76" s="25"/>
      <c r="AG76" s="25"/>
      <c r="AH76" s="25"/>
      <c r="AI76" s="25"/>
      <c r="AJ76" s="25"/>
      <c r="AK76" s="25"/>
      <c r="AL76" s="976"/>
      <c r="AM76" s="976"/>
      <c r="AN76" s="976"/>
      <c r="AO76" s="976"/>
      <c r="AP76" s="976"/>
      <c r="AQ76" s="976"/>
      <c r="AR76" s="976"/>
      <c r="AS76" s="976"/>
      <c r="AT76" s="976"/>
      <c r="AU76" s="25"/>
      <c r="AV76" s="37"/>
      <c r="AW76" s="37"/>
      <c r="AX76" s="37"/>
      <c r="AY76" s="37"/>
      <c r="AZ76" s="37"/>
      <c r="BA76" s="37"/>
      <c r="BB76" s="37"/>
      <c r="BC76" s="37"/>
      <c r="BD76" s="25"/>
    </row>
    <row r="77" spans="2:57" ht="14.4" x14ac:dyDescent="0.2">
      <c r="B77" s="25"/>
      <c r="C77" s="25"/>
      <c r="D77" s="26"/>
      <c r="E77" s="26"/>
      <c r="F77" s="26"/>
      <c r="G77" s="979" t="s">
        <v>79</v>
      </c>
      <c r="H77" s="979"/>
      <c r="I77" s="979"/>
      <c r="J77" s="979"/>
      <c r="K77" s="979"/>
      <c r="L77" s="979"/>
      <c r="M77" s="979"/>
      <c r="N77" s="979"/>
      <c r="O77" s="979"/>
      <c r="P77" s="979"/>
      <c r="Q77" s="979"/>
      <c r="R77" s="33"/>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981">
        <v>179719572</v>
      </c>
      <c r="AW77" s="981"/>
      <c r="AX77" s="981"/>
      <c r="AY77" s="981"/>
      <c r="AZ77" s="981"/>
      <c r="BA77" s="981"/>
      <c r="BB77" s="981"/>
      <c r="BC77" s="981"/>
      <c r="BD77" s="1002"/>
    </row>
    <row r="78" spans="2:57" x14ac:dyDescent="0.2">
      <c r="B78" s="25"/>
      <c r="C78" s="25"/>
      <c r="D78" s="26"/>
      <c r="E78" s="26"/>
      <c r="F78" s="26"/>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row>
    <row r="79" spans="2:57" ht="15" thickBot="1" x14ac:dyDescent="0.25">
      <c r="B79" s="25"/>
      <c r="C79" s="25"/>
      <c r="D79" s="25"/>
      <c r="E79" s="25"/>
      <c r="F79" s="25"/>
      <c r="G79" s="979" t="s">
        <v>80</v>
      </c>
      <c r="H79" s="979"/>
      <c r="I79" s="979"/>
      <c r="J79" s="979"/>
      <c r="K79" s="979"/>
      <c r="L79" s="979"/>
      <c r="M79" s="979"/>
      <c r="N79" s="979"/>
      <c r="O79" s="979"/>
      <c r="P79" s="979"/>
      <c r="Q79" s="979"/>
      <c r="R79" s="26"/>
      <c r="S79" s="35"/>
      <c r="T79" s="35"/>
      <c r="U79" s="35"/>
      <c r="V79" s="35"/>
      <c r="W79" s="35"/>
      <c r="X79" s="35"/>
      <c r="Y79" s="35"/>
      <c r="Z79" s="35"/>
      <c r="AA79" s="35"/>
      <c r="AB79" s="31"/>
      <c r="AC79" s="31"/>
      <c r="AD79" s="31"/>
      <c r="AE79" s="31"/>
      <c r="AF79" s="31"/>
      <c r="AG79" s="31"/>
      <c r="AH79" s="31"/>
      <c r="AI79" s="31"/>
      <c r="AJ79" s="31"/>
      <c r="AK79" s="31"/>
      <c r="AL79" s="31"/>
      <c r="AM79" s="31"/>
      <c r="AN79" s="31"/>
      <c r="AO79" s="31"/>
      <c r="AP79" s="31"/>
      <c r="AQ79" s="31"/>
      <c r="AR79" s="31"/>
      <c r="AS79" s="31"/>
      <c r="AT79" s="31"/>
      <c r="AU79" s="25"/>
      <c r="AV79" s="1003">
        <v>484599948</v>
      </c>
      <c r="AW79" s="1003"/>
      <c r="AX79" s="1003"/>
      <c r="AY79" s="1003"/>
      <c r="AZ79" s="1003"/>
      <c r="BA79" s="1003"/>
      <c r="BB79" s="1003"/>
      <c r="BC79" s="1003"/>
      <c r="BD79" s="1004"/>
    </row>
    <row r="80" spans="2:57" ht="13.8" thickTop="1" x14ac:dyDescent="0.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row>
    <row r="81" spans="1:56" x14ac:dyDescent="0.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row>
    <row r="84" spans="1:56" x14ac:dyDescent="0.2">
      <c r="A84" s="987" t="s">
        <v>81</v>
      </c>
      <c r="B84" s="987"/>
      <c r="C84" s="987"/>
      <c r="D84" s="987"/>
      <c r="E84" s="987"/>
      <c r="F84" s="987"/>
      <c r="G84" s="987"/>
      <c r="H84" s="987"/>
      <c r="I84" s="987"/>
      <c r="J84" s="987"/>
      <c r="K84" s="987"/>
      <c r="L84" s="987"/>
      <c r="M84" s="987"/>
      <c r="N84" s="987"/>
      <c r="O84" s="987"/>
      <c r="P84" s="987"/>
      <c r="Q84" s="987"/>
      <c r="R84" s="987"/>
      <c r="S84" s="987"/>
      <c r="T84" s="987"/>
      <c r="U84" s="987"/>
      <c r="V84" s="987"/>
      <c r="W84" s="987"/>
      <c r="X84" s="987"/>
      <c r="Y84" s="987"/>
      <c r="Z84" s="987"/>
      <c r="AA84" s="987"/>
      <c r="AB84" s="987"/>
      <c r="AC84" s="987"/>
      <c r="AD84" s="987"/>
      <c r="AE84" s="987"/>
      <c r="AF84" s="987"/>
      <c r="AG84" s="987"/>
      <c r="AH84" s="987"/>
      <c r="AI84" s="987"/>
      <c r="AJ84" s="987"/>
      <c r="AK84" s="987"/>
      <c r="AL84" s="987"/>
      <c r="AM84" s="987"/>
      <c r="AN84" s="987"/>
      <c r="AO84" s="987"/>
      <c r="AP84" s="987"/>
      <c r="AQ84" s="987"/>
      <c r="AR84" s="987"/>
      <c r="AS84" s="987"/>
      <c r="AT84" s="987"/>
      <c r="AU84" s="987"/>
      <c r="AV84" s="987"/>
      <c r="AW84" s="987"/>
      <c r="AX84" s="987"/>
      <c r="AY84" s="987"/>
      <c r="AZ84" s="987"/>
      <c r="BA84" s="987"/>
      <c r="BB84" s="987"/>
      <c r="BC84" s="987"/>
      <c r="BD84" s="987"/>
    </row>
    <row r="85" spans="1:56" x14ac:dyDescent="0.2">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row>
    <row r="86" spans="1:56"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42" t="s">
        <v>61</v>
      </c>
      <c r="AM86" s="41"/>
      <c r="AN86" s="39"/>
      <c r="AO86" s="39"/>
      <c r="AP86" s="39"/>
      <c r="AQ86" s="39"/>
      <c r="AR86" s="39"/>
      <c r="AS86" s="39"/>
      <c r="AT86" s="39"/>
      <c r="AU86" s="42" t="s">
        <v>61</v>
      </c>
      <c r="AV86" s="41"/>
      <c r="AW86" s="39"/>
      <c r="AX86" s="39"/>
      <c r="AY86" s="39"/>
      <c r="AZ86" s="39"/>
      <c r="BA86" s="39"/>
      <c r="BB86" s="39"/>
      <c r="BC86" s="39"/>
      <c r="BD86" s="42" t="s">
        <v>61</v>
      </c>
    </row>
    <row r="87" spans="1:56" x14ac:dyDescent="0.2">
      <c r="A87" s="985" t="s">
        <v>82</v>
      </c>
      <c r="B87" s="985"/>
      <c r="C87" s="985"/>
      <c r="D87" s="985"/>
      <c r="E87" s="985"/>
      <c r="F87" s="985"/>
      <c r="G87" s="985"/>
      <c r="H87" s="985"/>
      <c r="I87" s="985"/>
      <c r="J87" s="985"/>
      <c r="K87" s="985"/>
      <c r="L87" s="985"/>
      <c r="M87" s="985"/>
      <c r="N87" s="985"/>
      <c r="O87" s="985"/>
      <c r="P87" s="985"/>
      <c r="Q87" s="985"/>
      <c r="R87" s="985"/>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row>
    <row r="88" spans="1:56" ht="14.4" x14ac:dyDescent="0.2">
      <c r="A88" s="39"/>
      <c r="B88" s="39"/>
      <c r="C88" s="39"/>
      <c r="D88" s="39"/>
      <c r="E88" s="984" t="s">
        <v>63</v>
      </c>
      <c r="F88" s="984"/>
      <c r="G88" s="984"/>
      <c r="H88" s="979" t="s">
        <v>83</v>
      </c>
      <c r="I88" s="979"/>
      <c r="J88" s="979"/>
      <c r="K88" s="979"/>
      <c r="L88" s="979"/>
      <c r="M88" s="979"/>
      <c r="N88" s="979"/>
      <c r="O88" s="979"/>
      <c r="P88" s="979"/>
      <c r="Q88" s="979"/>
      <c r="R88" s="979"/>
      <c r="S88" s="39"/>
      <c r="T88" s="39"/>
      <c r="U88" s="39"/>
      <c r="V88" s="39"/>
      <c r="W88" s="39"/>
      <c r="X88" s="39"/>
      <c r="Y88" s="39"/>
      <c r="Z88" s="39"/>
      <c r="AA88" s="39"/>
      <c r="AB88" s="39"/>
      <c r="AC88" s="39"/>
      <c r="AD88" s="39"/>
      <c r="AE88" s="39"/>
      <c r="AF88" s="39"/>
      <c r="AG88" s="39"/>
      <c r="AH88" s="39"/>
      <c r="AI88" s="39"/>
      <c r="AJ88" s="39"/>
      <c r="AK88" s="39"/>
      <c r="AL88" s="39"/>
      <c r="AM88" s="39"/>
      <c r="AN88" s="983"/>
      <c r="AO88" s="983"/>
      <c r="AP88" s="983"/>
      <c r="AQ88" s="983"/>
      <c r="AR88" s="983"/>
      <c r="AS88" s="983"/>
      <c r="AT88" s="983"/>
      <c r="AU88" s="983"/>
      <c r="AV88" s="39"/>
      <c r="AW88" s="39"/>
      <c r="AX88" s="39"/>
      <c r="AY88" s="39"/>
      <c r="AZ88" s="39"/>
      <c r="BA88" s="39"/>
      <c r="BB88" s="39"/>
      <c r="BC88" s="39"/>
      <c r="BD88" s="39"/>
    </row>
    <row r="89" spans="1:56" ht="14.4" x14ac:dyDescent="0.2">
      <c r="A89" s="39"/>
      <c r="B89" s="39"/>
      <c r="C89" s="39"/>
      <c r="D89" s="39"/>
      <c r="E89" s="984" t="s">
        <v>65</v>
      </c>
      <c r="F89" s="984"/>
      <c r="G89" s="984"/>
      <c r="H89" s="979" t="s">
        <v>84</v>
      </c>
      <c r="I89" s="979"/>
      <c r="J89" s="979"/>
      <c r="K89" s="979"/>
      <c r="L89" s="979"/>
      <c r="M89" s="979"/>
      <c r="N89" s="979"/>
      <c r="O89" s="979"/>
      <c r="P89" s="979"/>
      <c r="Q89" s="979"/>
      <c r="R89" s="979"/>
      <c r="S89" s="39"/>
      <c r="T89" s="39"/>
      <c r="U89" s="39"/>
      <c r="V89" s="39"/>
      <c r="W89" s="39"/>
      <c r="X89" s="39"/>
      <c r="Y89" s="39"/>
      <c r="Z89" s="39"/>
      <c r="AA89" s="39"/>
      <c r="AB89" s="39"/>
      <c r="AC89" s="39"/>
      <c r="AD89" s="39"/>
      <c r="AE89" s="39"/>
      <c r="AF89" s="39"/>
      <c r="AG89" s="39"/>
      <c r="AH89" s="39"/>
      <c r="AI89" s="39"/>
      <c r="AJ89" s="39"/>
      <c r="AK89" s="39"/>
      <c r="AL89" s="39"/>
      <c r="AM89" s="39"/>
      <c r="AN89" s="981">
        <v>8103545</v>
      </c>
      <c r="AO89" s="981"/>
      <c r="AP89" s="981"/>
      <c r="AQ89" s="981"/>
      <c r="AR89" s="981"/>
      <c r="AS89" s="981"/>
      <c r="AT89" s="981"/>
      <c r="AU89" s="981"/>
      <c r="AV89" s="39"/>
      <c r="AW89" s="39"/>
      <c r="AX89" s="39"/>
      <c r="AY89" s="39"/>
      <c r="AZ89" s="39"/>
      <c r="BA89" s="39"/>
      <c r="BB89" s="39"/>
      <c r="BC89" s="39"/>
      <c r="BD89" s="39"/>
    </row>
    <row r="90" spans="1:56" ht="14.4" x14ac:dyDescent="0.2">
      <c r="A90" s="39"/>
      <c r="B90" s="39"/>
      <c r="C90" s="39"/>
      <c r="D90" s="39"/>
      <c r="E90" s="40"/>
      <c r="F90" s="40"/>
      <c r="G90" s="979" t="s">
        <v>85</v>
      </c>
      <c r="H90" s="979"/>
      <c r="I90" s="979"/>
      <c r="J90" s="979"/>
      <c r="K90" s="979"/>
      <c r="L90" s="979"/>
      <c r="M90" s="979"/>
      <c r="N90" s="979"/>
      <c r="O90" s="979"/>
      <c r="P90" s="979"/>
      <c r="Q90" s="979"/>
      <c r="R90" s="979"/>
      <c r="S90" s="39"/>
      <c r="T90" s="39"/>
      <c r="U90" s="39"/>
      <c r="V90" s="39"/>
      <c r="W90" s="39"/>
      <c r="X90" s="39"/>
      <c r="Y90" s="39"/>
      <c r="Z90" s="39"/>
      <c r="AA90" s="39"/>
      <c r="AB90" s="39"/>
      <c r="AC90" s="39"/>
      <c r="AD90" s="39"/>
      <c r="AE90" s="39"/>
      <c r="AF90" s="39"/>
      <c r="AG90" s="39"/>
      <c r="AH90" s="39"/>
      <c r="AI90" s="39"/>
      <c r="AJ90" s="39"/>
      <c r="AK90" s="39"/>
      <c r="AL90" s="39"/>
      <c r="AM90" s="39"/>
      <c r="AN90" s="976"/>
      <c r="AO90" s="976"/>
      <c r="AP90" s="976"/>
      <c r="AQ90" s="976"/>
      <c r="AR90" s="976"/>
      <c r="AS90" s="976"/>
      <c r="AT90" s="976"/>
      <c r="AU90" s="976"/>
      <c r="AV90" s="39"/>
      <c r="AW90" s="976">
        <v>8103545</v>
      </c>
      <c r="AX90" s="976"/>
      <c r="AY90" s="976"/>
      <c r="AZ90" s="976"/>
      <c r="BA90" s="976"/>
      <c r="BB90" s="976"/>
      <c r="BC90" s="976"/>
      <c r="BD90" s="976"/>
    </row>
    <row r="91" spans="1:56" ht="14.4" x14ac:dyDescent="0.2">
      <c r="A91" s="39"/>
      <c r="B91" s="39"/>
      <c r="C91" s="39"/>
      <c r="D91" s="39"/>
      <c r="E91" s="984"/>
      <c r="F91" s="984"/>
      <c r="G91" s="984"/>
      <c r="H91" s="979"/>
      <c r="I91" s="979"/>
      <c r="J91" s="979"/>
      <c r="K91" s="979"/>
      <c r="L91" s="979"/>
      <c r="M91" s="979"/>
      <c r="N91" s="979"/>
      <c r="O91" s="979"/>
      <c r="P91" s="979"/>
      <c r="Q91" s="979"/>
      <c r="R91" s="979"/>
      <c r="S91" s="39"/>
      <c r="T91" s="39"/>
      <c r="U91" s="39"/>
      <c r="V91" s="39"/>
      <c r="W91" s="39"/>
      <c r="X91" s="39"/>
      <c r="Y91" s="39"/>
      <c r="Z91" s="39"/>
      <c r="AA91" s="39"/>
      <c r="AB91" s="39"/>
      <c r="AC91" s="39"/>
      <c r="AD91" s="39"/>
      <c r="AE91" s="39"/>
      <c r="AF91" s="39"/>
      <c r="AG91" s="39"/>
      <c r="AH91" s="39"/>
      <c r="AI91" s="39"/>
      <c r="AJ91" s="39"/>
      <c r="AK91" s="39"/>
      <c r="AL91" s="39"/>
      <c r="AM91" s="39"/>
      <c r="AN91" s="46"/>
      <c r="AO91" s="46"/>
      <c r="AP91" s="46"/>
      <c r="AQ91" s="46"/>
      <c r="AR91" s="46"/>
      <c r="AS91" s="46"/>
      <c r="AT91" s="46"/>
      <c r="AU91" s="46"/>
      <c r="AV91" s="39"/>
      <c r="AW91" s="39"/>
      <c r="AX91" s="39"/>
      <c r="AY91" s="39"/>
      <c r="AZ91" s="39"/>
      <c r="BA91" s="39"/>
      <c r="BB91" s="39"/>
      <c r="BC91" s="39"/>
      <c r="BD91" s="39"/>
    </row>
    <row r="92" spans="1:56" x14ac:dyDescent="0.2">
      <c r="A92" s="985" t="s">
        <v>86</v>
      </c>
      <c r="B92" s="985"/>
      <c r="C92" s="985"/>
      <c r="D92" s="985"/>
      <c r="E92" s="985"/>
      <c r="F92" s="985"/>
      <c r="G92" s="985"/>
      <c r="H92" s="985"/>
      <c r="I92" s="985"/>
      <c r="J92" s="985"/>
      <c r="K92" s="985"/>
      <c r="L92" s="985"/>
      <c r="M92" s="985"/>
      <c r="N92" s="985"/>
      <c r="O92" s="985"/>
      <c r="P92" s="985"/>
      <c r="Q92" s="985"/>
      <c r="R92" s="985"/>
      <c r="S92" s="47"/>
      <c r="T92" s="43"/>
      <c r="U92" s="49"/>
      <c r="V92" s="49"/>
      <c r="W92" s="49"/>
      <c r="X92" s="49"/>
      <c r="Y92" s="49"/>
      <c r="Z92" s="49"/>
      <c r="AA92" s="49"/>
      <c r="AB92" s="49"/>
      <c r="AC92" s="39"/>
      <c r="AD92" s="48"/>
      <c r="AE92" s="48"/>
      <c r="AF92" s="48"/>
      <c r="AG92" s="48"/>
      <c r="AH92" s="48"/>
      <c r="AI92" s="48"/>
      <c r="AJ92" s="48"/>
      <c r="AK92" s="48"/>
      <c r="AL92" s="48"/>
      <c r="AM92" s="39"/>
      <c r="AN92" s="39"/>
      <c r="AO92" s="39"/>
      <c r="AP92" s="39"/>
      <c r="AQ92" s="39"/>
      <c r="AR92" s="39"/>
      <c r="AS92" s="39"/>
      <c r="AT92" s="39"/>
      <c r="AU92" s="39"/>
      <c r="AV92" s="39"/>
      <c r="AW92" s="45"/>
      <c r="AX92" s="45"/>
      <c r="AY92" s="45"/>
      <c r="AZ92" s="45"/>
      <c r="BA92" s="45"/>
      <c r="BB92" s="45"/>
      <c r="BC92" s="45"/>
      <c r="BD92" s="45"/>
    </row>
    <row r="93" spans="1:56" ht="14.4" x14ac:dyDescent="0.2">
      <c r="A93" s="39"/>
      <c r="B93" s="39"/>
      <c r="C93" s="39"/>
      <c r="D93" s="39"/>
      <c r="E93" s="984" t="s">
        <v>63</v>
      </c>
      <c r="F93" s="984"/>
      <c r="G93" s="984"/>
      <c r="H93" s="979" t="s">
        <v>87</v>
      </c>
      <c r="I93" s="979"/>
      <c r="J93" s="979"/>
      <c r="K93" s="979"/>
      <c r="L93" s="979"/>
      <c r="M93" s="979"/>
      <c r="N93" s="979"/>
      <c r="O93" s="979"/>
      <c r="P93" s="979"/>
      <c r="Q93" s="979"/>
      <c r="R93" s="979"/>
      <c r="S93" s="40"/>
      <c r="T93" s="43"/>
      <c r="U93" s="49"/>
      <c r="V93" s="49"/>
      <c r="W93" s="49"/>
      <c r="X93" s="49"/>
      <c r="Y93" s="49"/>
      <c r="Z93" s="49"/>
      <c r="AA93" s="49"/>
      <c r="AB93" s="49"/>
      <c r="AC93" s="39"/>
      <c r="AD93" s="48"/>
      <c r="AE93" s="48"/>
      <c r="AF93" s="48"/>
      <c r="AG93" s="48"/>
      <c r="AH93" s="48"/>
      <c r="AI93" s="48"/>
      <c r="AJ93" s="48"/>
      <c r="AK93" s="48"/>
      <c r="AL93" s="48"/>
      <c r="AM93" s="980">
        <v>2318770</v>
      </c>
      <c r="AN93" s="980"/>
      <c r="AO93" s="980"/>
      <c r="AP93" s="980"/>
      <c r="AQ93" s="980"/>
      <c r="AR93" s="980"/>
      <c r="AS93" s="980"/>
      <c r="AT93" s="980"/>
      <c r="AU93" s="980"/>
      <c r="AV93" s="39"/>
      <c r="AW93" s="46"/>
      <c r="AX93" s="46"/>
      <c r="AY93" s="46"/>
      <c r="AZ93" s="46"/>
      <c r="BA93" s="46"/>
      <c r="BB93" s="46"/>
      <c r="BC93" s="46"/>
      <c r="BD93" s="46"/>
    </row>
    <row r="94" spans="1:56" ht="14.4" x14ac:dyDescent="0.2">
      <c r="A94" s="39"/>
      <c r="B94" s="39"/>
      <c r="C94" s="39"/>
      <c r="D94" s="39"/>
      <c r="E94" s="984" t="s">
        <v>77</v>
      </c>
      <c r="F94" s="984"/>
      <c r="G94" s="984"/>
      <c r="H94" s="979" t="s">
        <v>88</v>
      </c>
      <c r="I94" s="979"/>
      <c r="J94" s="979"/>
      <c r="K94" s="979"/>
      <c r="L94" s="979"/>
      <c r="M94" s="979"/>
      <c r="N94" s="979"/>
      <c r="O94" s="979"/>
      <c r="P94" s="979"/>
      <c r="Q94" s="979"/>
      <c r="R94" s="979"/>
      <c r="S94" s="43"/>
      <c r="T94" s="43"/>
      <c r="U94" s="49"/>
      <c r="V94" s="49"/>
      <c r="W94" s="49"/>
      <c r="X94" s="49"/>
      <c r="Y94" s="49"/>
      <c r="Z94" s="49"/>
      <c r="AA94" s="49"/>
      <c r="AB94" s="49"/>
      <c r="AC94" s="39"/>
      <c r="AD94" s="48"/>
      <c r="AE94" s="48"/>
      <c r="AF94" s="48"/>
      <c r="AG94" s="48"/>
      <c r="AH94" s="48"/>
      <c r="AI94" s="48"/>
      <c r="AJ94" s="48"/>
      <c r="AK94" s="48"/>
      <c r="AL94" s="48"/>
      <c r="AM94" s="981">
        <v>2000000</v>
      </c>
      <c r="AN94" s="982"/>
      <c r="AO94" s="982"/>
      <c r="AP94" s="982"/>
      <c r="AQ94" s="982"/>
      <c r="AR94" s="982"/>
      <c r="AS94" s="982"/>
      <c r="AT94" s="982"/>
      <c r="AU94" s="982"/>
      <c r="AV94" s="39"/>
      <c r="AW94" s="46"/>
      <c r="AX94" s="46"/>
      <c r="AY94" s="46"/>
      <c r="AZ94" s="46"/>
      <c r="BA94" s="46"/>
      <c r="BB94" s="46"/>
      <c r="BC94" s="46"/>
      <c r="BD94" s="46"/>
    </row>
    <row r="95" spans="1:56" ht="14.4" x14ac:dyDescent="0.2">
      <c r="A95" s="39"/>
      <c r="B95" s="39"/>
      <c r="C95" s="39"/>
      <c r="D95" s="39"/>
      <c r="E95" s="39"/>
      <c r="F95" s="39"/>
      <c r="G95" s="979" t="s">
        <v>89</v>
      </c>
      <c r="H95" s="979"/>
      <c r="I95" s="979"/>
      <c r="J95" s="979"/>
      <c r="K95" s="979"/>
      <c r="L95" s="979"/>
      <c r="M95" s="979"/>
      <c r="N95" s="979"/>
      <c r="O95" s="979"/>
      <c r="P95" s="979"/>
      <c r="Q95" s="979"/>
      <c r="R95" s="979"/>
      <c r="S95" s="43"/>
      <c r="T95" s="43"/>
      <c r="U95" s="49"/>
      <c r="V95" s="49"/>
      <c r="W95" s="49"/>
      <c r="X95" s="49"/>
      <c r="Y95" s="49"/>
      <c r="Z95" s="49"/>
      <c r="AA95" s="49"/>
      <c r="AB95" s="49"/>
      <c r="AC95" s="39"/>
      <c r="AD95" s="48"/>
      <c r="AE95" s="48"/>
      <c r="AF95" s="48"/>
      <c r="AG95" s="48"/>
      <c r="AH95" s="48"/>
      <c r="AI95" s="48"/>
      <c r="AJ95" s="48"/>
      <c r="AK95" s="48"/>
      <c r="AL95" s="48"/>
      <c r="AM95" s="39"/>
      <c r="AN95" s="39"/>
      <c r="AO95" s="39"/>
      <c r="AP95" s="39"/>
      <c r="AQ95" s="39"/>
      <c r="AR95" s="39"/>
      <c r="AS95" s="39"/>
      <c r="AT95" s="39"/>
      <c r="AU95" s="39"/>
      <c r="AV95" s="39"/>
      <c r="AW95" s="981">
        <v>4318770</v>
      </c>
      <c r="AX95" s="981"/>
      <c r="AY95" s="981"/>
      <c r="AZ95" s="981"/>
      <c r="BA95" s="981"/>
      <c r="BB95" s="981"/>
      <c r="BC95" s="981"/>
      <c r="BD95" s="981"/>
    </row>
    <row r="96" spans="1:56" ht="14.4" x14ac:dyDescent="0.2">
      <c r="A96" s="51"/>
      <c r="B96" s="51"/>
      <c r="C96" s="51"/>
      <c r="D96" s="51"/>
      <c r="E96" s="51"/>
      <c r="F96" s="51"/>
      <c r="G96" s="979" t="s">
        <v>90</v>
      </c>
      <c r="H96" s="979"/>
      <c r="I96" s="979"/>
      <c r="J96" s="979"/>
      <c r="K96" s="979"/>
      <c r="L96" s="979"/>
      <c r="M96" s="979"/>
      <c r="N96" s="979"/>
      <c r="O96" s="979"/>
      <c r="P96" s="979"/>
      <c r="Q96" s="979"/>
      <c r="R96" s="979"/>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976">
        <v>12422315</v>
      </c>
      <c r="AX96" s="976"/>
      <c r="AY96" s="976"/>
      <c r="AZ96" s="976"/>
      <c r="BA96" s="976"/>
      <c r="BB96" s="976"/>
      <c r="BC96" s="976"/>
      <c r="BD96" s="976"/>
    </row>
    <row r="97" spans="1:56"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row>
    <row r="98" spans="1:56"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row>
    <row r="99" spans="1:56" x14ac:dyDescent="0.2">
      <c r="A99" s="987" t="s">
        <v>91</v>
      </c>
      <c r="B99" s="987"/>
      <c r="C99" s="987"/>
      <c r="D99" s="987"/>
      <c r="E99" s="987"/>
      <c r="F99" s="987"/>
      <c r="G99" s="987"/>
      <c r="H99" s="987"/>
      <c r="I99" s="987"/>
      <c r="J99" s="987"/>
      <c r="K99" s="987"/>
      <c r="L99" s="987"/>
      <c r="M99" s="987"/>
      <c r="N99" s="987"/>
      <c r="O99" s="987"/>
      <c r="P99" s="987"/>
      <c r="Q99" s="987"/>
      <c r="R99" s="987"/>
      <c r="S99" s="987"/>
      <c r="T99" s="987"/>
      <c r="U99" s="987"/>
      <c r="V99" s="987"/>
      <c r="W99" s="987"/>
      <c r="X99" s="987"/>
      <c r="Y99" s="987"/>
      <c r="Z99" s="987"/>
      <c r="AA99" s="987"/>
      <c r="AB99" s="987"/>
      <c r="AC99" s="987"/>
      <c r="AD99" s="987"/>
      <c r="AE99" s="987"/>
      <c r="AF99" s="987"/>
      <c r="AG99" s="987"/>
      <c r="AH99" s="987"/>
      <c r="AI99" s="987"/>
      <c r="AJ99" s="987"/>
      <c r="AK99" s="987"/>
      <c r="AL99" s="987"/>
      <c r="AM99" s="987"/>
      <c r="AN99" s="987"/>
      <c r="AO99" s="987"/>
      <c r="AP99" s="987"/>
      <c r="AQ99" s="987"/>
      <c r="AR99" s="987"/>
      <c r="AS99" s="987"/>
      <c r="AT99" s="987"/>
      <c r="AU99" s="987"/>
      <c r="AV99" s="987"/>
      <c r="AW99" s="987"/>
      <c r="AX99" s="987"/>
      <c r="AY99" s="987"/>
      <c r="AZ99" s="987"/>
      <c r="BA99" s="987"/>
      <c r="BB99" s="987"/>
      <c r="BC99" s="987"/>
      <c r="BD99" s="987"/>
    </row>
    <row r="100" spans="1:56" x14ac:dyDescent="0.2">
      <c r="A100" s="985" t="s">
        <v>92</v>
      </c>
      <c r="B100" s="985"/>
      <c r="C100" s="985"/>
      <c r="D100" s="985"/>
      <c r="E100" s="985"/>
      <c r="F100" s="985"/>
      <c r="G100" s="985"/>
      <c r="H100" s="985"/>
      <c r="I100" s="985"/>
      <c r="J100" s="985"/>
      <c r="K100" s="985"/>
      <c r="L100" s="985"/>
      <c r="M100" s="985"/>
      <c r="N100" s="985"/>
      <c r="O100" s="985"/>
      <c r="P100" s="985"/>
      <c r="Q100" s="985"/>
      <c r="R100" s="985"/>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row>
    <row r="101" spans="1:56" ht="14.4" x14ac:dyDescent="0.2">
      <c r="A101" s="39"/>
      <c r="B101" s="39"/>
      <c r="C101" s="39"/>
      <c r="D101" s="39"/>
      <c r="E101" s="984" t="s">
        <v>63</v>
      </c>
      <c r="F101" s="984"/>
      <c r="G101" s="984"/>
      <c r="H101" s="979" t="s">
        <v>93</v>
      </c>
      <c r="I101" s="979"/>
      <c r="J101" s="979"/>
      <c r="K101" s="979"/>
      <c r="L101" s="979"/>
      <c r="M101" s="979"/>
      <c r="N101" s="979"/>
      <c r="O101" s="979"/>
      <c r="P101" s="979"/>
      <c r="Q101" s="979"/>
      <c r="R101" s="979"/>
      <c r="S101" s="39"/>
      <c r="T101" s="39"/>
      <c r="U101" s="39"/>
      <c r="V101" s="39"/>
      <c r="W101" s="39"/>
      <c r="X101" s="39"/>
      <c r="Y101" s="39"/>
      <c r="Z101" s="39"/>
      <c r="AA101" s="39"/>
      <c r="AB101" s="39"/>
      <c r="AC101" s="39"/>
      <c r="AD101" s="39"/>
      <c r="AE101" s="39"/>
      <c r="AF101" s="39"/>
      <c r="AG101" s="39"/>
      <c r="AH101" s="39"/>
      <c r="AI101" s="39"/>
      <c r="AJ101" s="39"/>
      <c r="AK101" s="39"/>
      <c r="AL101" s="53">
        <v>175349667</v>
      </c>
      <c r="AM101" s="980">
        <v>175349667</v>
      </c>
      <c r="AN101" s="988"/>
      <c r="AO101" s="988"/>
      <c r="AP101" s="988"/>
      <c r="AQ101" s="988"/>
      <c r="AR101" s="988"/>
      <c r="AS101" s="988"/>
      <c r="AT101" s="988"/>
      <c r="AU101" s="988"/>
      <c r="AV101" s="39"/>
      <c r="AW101" s="39"/>
      <c r="AX101" s="39"/>
      <c r="AY101" s="39"/>
      <c r="AZ101" s="39"/>
      <c r="BA101" s="39"/>
      <c r="BB101" s="39"/>
      <c r="BC101" s="39"/>
      <c r="BD101" s="39"/>
    </row>
    <row r="102" spans="1:56" x14ac:dyDescent="0.2">
      <c r="A102" s="39"/>
      <c r="B102" s="39"/>
      <c r="C102" s="39"/>
      <c r="D102" s="39"/>
      <c r="E102" s="984" t="s">
        <v>77</v>
      </c>
      <c r="F102" s="984"/>
      <c r="G102" s="984"/>
      <c r="H102" s="979" t="s">
        <v>94</v>
      </c>
      <c r="I102" s="979"/>
      <c r="J102" s="979"/>
      <c r="K102" s="979"/>
      <c r="L102" s="979"/>
      <c r="M102" s="979"/>
      <c r="N102" s="979"/>
      <c r="O102" s="979"/>
      <c r="P102" s="979"/>
      <c r="Q102" s="979"/>
      <c r="R102" s="979"/>
      <c r="S102" s="39"/>
      <c r="T102" s="39"/>
      <c r="U102" s="49"/>
      <c r="V102" s="49"/>
      <c r="W102" s="49"/>
      <c r="X102" s="49"/>
      <c r="Y102" s="49"/>
      <c r="Z102" s="49"/>
      <c r="AA102" s="49"/>
      <c r="AB102" s="49"/>
      <c r="AC102" s="45"/>
      <c r="AD102" s="39"/>
      <c r="AE102" s="39"/>
      <c r="AF102" s="39"/>
      <c r="AG102" s="39"/>
      <c r="AH102" s="39"/>
      <c r="AI102" s="39"/>
      <c r="AJ102" s="39"/>
      <c r="AK102" s="39"/>
      <c r="AL102" s="39"/>
      <c r="AM102" s="45"/>
      <c r="AN102" s="39"/>
      <c r="AO102" s="39"/>
      <c r="AP102" s="39"/>
      <c r="AQ102" s="39"/>
      <c r="AR102" s="39"/>
      <c r="AS102" s="39"/>
      <c r="AT102" s="39"/>
      <c r="AU102" s="39"/>
      <c r="AV102" s="39"/>
      <c r="AW102" s="39"/>
      <c r="AX102" s="39"/>
      <c r="AY102" s="39"/>
      <c r="AZ102" s="39"/>
      <c r="BA102" s="39"/>
      <c r="BB102" s="39"/>
      <c r="BC102" s="39"/>
      <c r="BD102" s="39"/>
    </row>
    <row r="103" spans="1:56" ht="14.4" x14ac:dyDescent="0.2">
      <c r="A103" s="39"/>
      <c r="B103" s="39"/>
      <c r="C103" s="39"/>
      <c r="D103" s="40"/>
      <c r="E103" s="984" t="s">
        <v>65</v>
      </c>
      <c r="F103" s="984"/>
      <c r="G103" s="984"/>
      <c r="H103" s="979" t="s">
        <v>95</v>
      </c>
      <c r="I103" s="979"/>
      <c r="J103" s="979"/>
      <c r="K103" s="979"/>
      <c r="L103" s="979"/>
      <c r="M103" s="979"/>
      <c r="N103" s="979"/>
      <c r="O103" s="979"/>
      <c r="P103" s="979"/>
      <c r="Q103" s="979"/>
      <c r="R103" s="979"/>
      <c r="S103" s="39"/>
      <c r="T103" s="39"/>
      <c r="U103" s="49"/>
      <c r="V103" s="49"/>
      <c r="W103" s="49"/>
      <c r="X103" s="49"/>
      <c r="Y103" s="49"/>
      <c r="Z103" s="49"/>
      <c r="AA103" s="49"/>
      <c r="AB103" s="49"/>
      <c r="AC103" s="39"/>
      <c r="AD103" s="977">
        <v>21911786</v>
      </c>
      <c r="AE103" s="978"/>
      <c r="AF103" s="978"/>
      <c r="AG103" s="978"/>
      <c r="AH103" s="978"/>
      <c r="AI103" s="978"/>
      <c r="AJ103" s="978"/>
      <c r="AK103" s="978"/>
      <c r="AL103" s="978"/>
      <c r="AM103" s="39"/>
      <c r="AN103" s="39"/>
      <c r="AO103" s="39"/>
      <c r="AP103" s="39"/>
      <c r="AQ103" s="39"/>
      <c r="AR103" s="39"/>
      <c r="AS103" s="39"/>
      <c r="AT103" s="39"/>
      <c r="AU103" s="39"/>
      <c r="AV103" s="39"/>
      <c r="AW103" s="39"/>
      <c r="AX103" s="39"/>
      <c r="AY103" s="39"/>
      <c r="AZ103" s="39"/>
      <c r="BA103" s="39"/>
      <c r="BB103" s="39"/>
      <c r="BC103" s="39"/>
      <c r="BD103" s="39"/>
    </row>
    <row r="104" spans="1:56" ht="14.4" x14ac:dyDescent="0.2">
      <c r="A104" s="39"/>
      <c r="B104" s="39"/>
      <c r="C104" s="41"/>
      <c r="D104" s="39"/>
      <c r="E104" s="40"/>
      <c r="F104" s="40"/>
      <c r="G104" s="979" t="s">
        <v>96</v>
      </c>
      <c r="H104" s="979"/>
      <c r="I104" s="979"/>
      <c r="J104" s="979"/>
      <c r="K104" s="979"/>
      <c r="L104" s="979"/>
      <c r="M104" s="979"/>
      <c r="N104" s="979"/>
      <c r="O104" s="979"/>
      <c r="P104" s="979"/>
      <c r="Q104" s="979"/>
      <c r="R104" s="979"/>
      <c r="S104" s="39"/>
      <c r="T104" s="39"/>
      <c r="U104" s="39"/>
      <c r="V104" s="39"/>
      <c r="W104" s="39"/>
      <c r="X104" s="39"/>
      <c r="Y104" s="39"/>
      <c r="Z104" s="39"/>
      <c r="AA104" s="39"/>
      <c r="AB104" s="39"/>
      <c r="AC104" s="39"/>
      <c r="AD104" s="976"/>
      <c r="AE104" s="976"/>
      <c r="AF104" s="976"/>
      <c r="AG104" s="976"/>
      <c r="AH104" s="976"/>
      <c r="AI104" s="976"/>
      <c r="AJ104" s="976"/>
      <c r="AK104" s="976"/>
      <c r="AL104" s="976"/>
      <c r="AM104" s="986">
        <v>21911786</v>
      </c>
      <c r="AN104" s="986"/>
      <c r="AO104" s="986"/>
      <c r="AP104" s="986"/>
      <c r="AQ104" s="986"/>
      <c r="AR104" s="986"/>
      <c r="AS104" s="986"/>
      <c r="AT104" s="986"/>
      <c r="AU104" s="986"/>
      <c r="AV104" s="39"/>
      <c r="AW104" s="39"/>
      <c r="AX104" s="39"/>
      <c r="AY104" s="39"/>
      <c r="AZ104" s="39"/>
      <c r="BA104" s="39"/>
      <c r="BB104" s="39"/>
      <c r="BC104" s="39"/>
      <c r="BD104" s="39"/>
    </row>
    <row r="105" spans="1:56" ht="14.4" x14ac:dyDescent="0.2">
      <c r="A105" s="39"/>
      <c r="B105" s="39"/>
      <c r="C105" s="39"/>
      <c r="D105" s="39"/>
      <c r="E105" s="40"/>
      <c r="F105" s="40"/>
      <c r="G105" s="979" t="s">
        <v>97</v>
      </c>
      <c r="H105" s="979"/>
      <c r="I105" s="979"/>
      <c r="J105" s="979"/>
      <c r="K105" s="979"/>
      <c r="L105" s="979"/>
      <c r="M105" s="979"/>
      <c r="N105" s="979"/>
      <c r="O105" s="979"/>
      <c r="P105" s="979"/>
      <c r="Q105" s="979"/>
      <c r="R105" s="979"/>
      <c r="S105" s="39"/>
      <c r="T105" s="39"/>
      <c r="U105" s="39"/>
      <c r="V105" s="39"/>
      <c r="W105" s="39"/>
      <c r="X105" s="39"/>
      <c r="Y105" s="39"/>
      <c r="Z105" s="39"/>
      <c r="AA105" s="39"/>
      <c r="AB105" s="39"/>
      <c r="AC105" s="39"/>
      <c r="AD105" s="46"/>
      <c r="AE105" s="46"/>
      <c r="AF105" s="46"/>
      <c r="AG105" s="46"/>
      <c r="AH105" s="46"/>
      <c r="AI105" s="46"/>
      <c r="AJ105" s="46"/>
      <c r="AK105" s="46"/>
      <c r="AL105" s="46"/>
      <c r="AM105" s="39"/>
      <c r="AN105" s="39"/>
      <c r="AO105" s="39"/>
      <c r="AP105" s="39"/>
      <c r="AQ105" s="39"/>
      <c r="AR105" s="39"/>
      <c r="AS105" s="39"/>
      <c r="AT105" s="39"/>
      <c r="AU105" s="39"/>
      <c r="AV105" s="39"/>
      <c r="AW105" s="998">
        <v>197261453</v>
      </c>
      <c r="AX105" s="998"/>
      <c r="AY105" s="998"/>
      <c r="AZ105" s="998"/>
      <c r="BA105" s="998"/>
      <c r="BB105" s="998"/>
      <c r="BC105" s="998"/>
      <c r="BD105" s="998"/>
    </row>
    <row r="106" spans="1:56"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row>
    <row r="107" spans="1:56" ht="14.4" x14ac:dyDescent="0.2">
      <c r="A107" s="985" t="s">
        <v>98</v>
      </c>
      <c r="B107" s="985"/>
      <c r="C107" s="985"/>
      <c r="D107" s="985"/>
      <c r="E107" s="985"/>
      <c r="F107" s="985"/>
      <c r="G107" s="985"/>
      <c r="H107" s="985"/>
      <c r="I107" s="985"/>
      <c r="J107" s="985"/>
      <c r="K107" s="985"/>
      <c r="L107" s="985"/>
      <c r="M107" s="985"/>
      <c r="N107" s="985"/>
      <c r="O107" s="985"/>
      <c r="P107" s="985"/>
      <c r="Q107" s="985"/>
      <c r="R107" s="985"/>
      <c r="S107" s="40"/>
      <c r="T107" s="43"/>
      <c r="U107" s="39"/>
      <c r="V107" s="39"/>
      <c r="W107" s="39"/>
      <c r="X107" s="39"/>
      <c r="Y107" s="39"/>
      <c r="Z107" s="39"/>
      <c r="AA107" s="39"/>
      <c r="AB107" s="39"/>
      <c r="AC107" s="39"/>
      <c r="AD107" s="39"/>
      <c r="AE107" s="39"/>
      <c r="AF107" s="39"/>
      <c r="AG107" s="39"/>
      <c r="AH107" s="39"/>
      <c r="AI107" s="39"/>
      <c r="AJ107" s="39"/>
      <c r="AK107" s="39"/>
      <c r="AL107" s="39"/>
      <c r="AM107" s="39"/>
      <c r="AN107" s="46"/>
      <c r="AO107" s="46"/>
      <c r="AP107" s="46"/>
      <c r="AQ107" s="46"/>
      <c r="AR107" s="46"/>
      <c r="AS107" s="46"/>
      <c r="AT107" s="46"/>
      <c r="AU107" s="46"/>
      <c r="AV107" s="39"/>
      <c r="AW107" s="39"/>
      <c r="AX107" s="39"/>
      <c r="AY107" s="39"/>
      <c r="AZ107" s="39"/>
      <c r="BA107" s="39"/>
      <c r="BB107" s="39"/>
      <c r="BC107" s="39"/>
      <c r="BD107" s="39"/>
    </row>
    <row r="108" spans="1:56" ht="14.4" x14ac:dyDescent="0.2">
      <c r="A108" s="39"/>
      <c r="B108" s="39"/>
      <c r="C108" s="39"/>
      <c r="D108" s="39"/>
      <c r="E108" s="984" t="s">
        <v>63</v>
      </c>
      <c r="F108" s="984"/>
      <c r="G108" s="984"/>
      <c r="H108" s="979" t="s">
        <v>99</v>
      </c>
      <c r="I108" s="979"/>
      <c r="J108" s="979"/>
      <c r="K108" s="979"/>
      <c r="L108" s="979"/>
      <c r="M108" s="979"/>
      <c r="N108" s="979"/>
      <c r="O108" s="979"/>
      <c r="P108" s="979"/>
      <c r="Q108" s="979"/>
      <c r="R108" s="979"/>
      <c r="S108" s="39"/>
      <c r="T108" s="39"/>
      <c r="U108" s="39"/>
      <c r="V108" s="39"/>
      <c r="W108" s="39"/>
      <c r="X108" s="39"/>
      <c r="Y108" s="39"/>
      <c r="Z108" s="39"/>
      <c r="AA108" s="39"/>
      <c r="AB108" s="39"/>
      <c r="AC108" s="39"/>
      <c r="AD108" s="981">
        <v>180883735</v>
      </c>
      <c r="AE108" s="981"/>
      <c r="AF108" s="981"/>
      <c r="AG108" s="981"/>
      <c r="AH108" s="981"/>
      <c r="AI108" s="981"/>
      <c r="AJ108" s="981"/>
      <c r="AK108" s="981"/>
      <c r="AL108" s="981"/>
      <c r="AM108" s="39"/>
      <c r="AN108" s="39"/>
      <c r="AO108" s="39"/>
      <c r="AP108" s="39"/>
      <c r="AQ108" s="39"/>
      <c r="AR108" s="39"/>
      <c r="AS108" s="39"/>
      <c r="AT108" s="39"/>
      <c r="AU108" s="39"/>
      <c r="AV108" s="39"/>
      <c r="AW108" s="39"/>
      <c r="AX108" s="39"/>
      <c r="AY108" s="39"/>
      <c r="AZ108" s="39"/>
      <c r="BA108" s="39"/>
      <c r="BB108" s="39"/>
      <c r="BC108" s="39"/>
      <c r="BD108" s="39"/>
    </row>
    <row r="109" spans="1:56" ht="14.4" x14ac:dyDescent="0.2">
      <c r="A109" s="39"/>
      <c r="B109" s="39"/>
      <c r="C109" s="39"/>
      <c r="D109" s="39"/>
      <c r="E109" s="39"/>
      <c r="F109" s="39"/>
      <c r="G109" s="979" t="s">
        <v>100</v>
      </c>
      <c r="H109" s="979"/>
      <c r="I109" s="979"/>
      <c r="J109" s="979"/>
      <c r="K109" s="979"/>
      <c r="L109" s="979"/>
      <c r="M109" s="979"/>
      <c r="N109" s="979"/>
      <c r="O109" s="979"/>
      <c r="P109" s="979"/>
      <c r="Q109" s="979"/>
      <c r="R109" s="979"/>
      <c r="S109" s="39"/>
      <c r="T109" s="39"/>
      <c r="U109" s="39"/>
      <c r="V109" s="39"/>
      <c r="W109" s="39"/>
      <c r="X109" s="39"/>
      <c r="Y109" s="39"/>
      <c r="Z109" s="39"/>
      <c r="AA109" s="39"/>
      <c r="AB109" s="39"/>
      <c r="AC109" s="39"/>
      <c r="AD109" s="52"/>
      <c r="AE109" s="52"/>
      <c r="AF109" s="52"/>
      <c r="AG109" s="52"/>
      <c r="AH109" s="52"/>
      <c r="AI109" s="52"/>
      <c r="AJ109" s="52"/>
      <c r="AK109" s="52"/>
      <c r="AL109" s="52"/>
      <c r="AM109" s="999">
        <v>180883735</v>
      </c>
      <c r="AN109" s="999"/>
      <c r="AO109" s="999"/>
      <c r="AP109" s="999"/>
      <c r="AQ109" s="999"/>
      <c r="AR109" s="999"/>
      <c r="AS109" s="999"/>
      <c r="AT109" s="999"/>
      <c r="AU109" s="999"/>
      <c r="AV109" s="39"/>
      <c r="AW109" s="39"/>
      <c r="AX109" s="39"/>
      <c r="AY109" s="39"/>
      <c r="AZ109" s="39"/>
      <c r="BA109" s="39"/>
      <c r="BB109" s="39"/>
      <c r="BC109" s="39"/>
      <c r="BD109" s="39"/>
    </row>
    <row r="110" spans="1:56" ht="14.4" x14ac:dyDescent="0.2">
      <c r="A110" s="39"/>
      <c r="B110" s="39"/>
      <c r="C110" s="39"/>
      <c r="D110" s="39"/>
      <c r="E110" s="984" t="s">
        <v>77</v>
      </c>
      <c r="F110" s="984"/>
      <c r="G110" s="984"/>
      <c r="H110" s="979" t="s">
        <v>101</v>
      </c>
      <c r="I110" s="979"/>
      <c r="J110" s="979"/>
      <c r="K110" s="979"/>
      <c r="L110" s="979"/>
      <c r="M110" s="979"/>
      <c r="N110" s="979"/>
      <c r="O110" s="979"/>
      <c r="P110" s="979"/>
      <c r="Q110" s="979"/>
      <c r="R110" s="979"/>
      <c r="S110" s="39"/>
      <c r="T110" s="39"/>
      <c r="U110" s="39"/>
      <c r="V110" s="39"/>
      <c r="W110" s="39"/>
      <c r="X110" s="39"/>
      <c r="Y110" s="39"/>
      <c r="Z110" s="39"/>
      <c r="AA110" s="39"/>
      <c r="AB110" s="39"/>
      <c r="AC110" s="39"/>
      <c r="AD110" s="44"/>
      <c r="AE110" s="44"/>
      <c r="AF110" s="44"/>
      <c r="AG110" s="44"/>
      <c r="AH110" s="44"/>
      <c r="AI110" s="44"/>
      <c r="AJ110" s="44"/>
      <c r="AK110" s="44"/>
      <c r="AL110" s="44"/>
      <c r="AM110" s="39"/>
      <c r="AN110" s="39"/>
      <c r="AO110" s="39"/>
      <c r="AP110" s="39"/>
      <c r="AQ110" s="39"/>
      <c r="AR110" s="39"/>
      <c r="AS110" s="39"/>
      <c r="AT110" s="39"/>
      <c r="AU110" s="39"/>
      <c r="AV110" s="39"/>
      <c r="AW110" s="39"/>
      <c r="AX110" s="39"/>
      <c r="AY110" s="39"/>
      <c r="AZ110" s="39"/>
      <c r="BA110" s="39"/>
      <c r="BB110" s="39"/>
      <c r="BC110" s="39"/>
      <c r="BD110" s="39"/>
    </row>
    <row r="111" spans="1:56" ht="14.4" x14ac:dyDescent="0.2">
      <c r="A111" s="39"/>
      <c r="B111" s="39"/>
      <c r="C111" s="39"/>
      <c r="D111" s="39"/>
      <c r="E111" s="984" t="s">
        <v>65</v>
      </c>
      <c r="F111" s="984"/>
      <c r="G111" s="984"/>
      <c r="H111" s="979" t="s">
        <v>102</v>
      </c>
      <c r="I111" s="979"/>
      <c r="J111" s="979"/>
      <c r="K111" s="979"/>
      <c r="L111" s="979"/>
      <c r="M111" s="979"/>
      <c r="N111" s="979"/>
      <c r="O111" s="979"/>
      <c r="P111" s="979"/>
      <c r="Q111" s="979"/>
      <c r="R111" s="979"/>
      <c r="S111" s="39"/>
      <c r="T111" s="39"/>
      <c r="U111" s="39"/>
      <c r="V111" s="39"/>
      <c r="W111" s="39"/>
      <c r="X111" s="39"/>
      <c r="Y111" s="39"/>
      <c r="Z111" s="39"/>
      <c r="AA111" s="39"/>
      <c r="AB111" s="39"/>
      <c r="AC111" s="39"/>
      <c r="AD111" s="983">
        <v>906</v>
      </c>
      <c r="AE111" s="983"/>
      <c r="AF111" s="983"/>
      <c r="AG111" s="983"/>
      <c r="AH111" s="983"/>
      <c r="AI111" s="983"/>
      <c r="AJ111" s="983"/>
      <c r="AK111" s="983"/>
      <c r="AL111" s="983"/>
      <c r="AM111" s="39"/>
      <c r="AN111" s="39"/>
      <c r="AO111" s="39"/>
      <c r="AP111" s="39"/>
      <c r="AQ111" s="39"/>
      <c r="AR111" s="39"/>
      <c r="AS111" s="39"/>
      <c r="AT111" s="39"/>
      <c r="AU111" s="39"/>
      <c r="AV111" s="39"/>
      <c r="AW111" s="39"/>
      <c r="AX111" s="39"/>
      <c r="AY111" s="39"/>
      <c r="AZ111" s="39"/>
      <c r="BA111" s="39"/>
      <c r="BB111" s="39"/>
      <c r="BC111" s="39"/>
      <c r="BD111" s="39"/>
    </row>
    <row r="112" spans="1:56" ht="14.4" x14ac:dyDescent="0.2">
      <c r="A112" s="39"/>
      <c r="B112" s="39"/>
      <c r="C112" s="39"/>
      <c r="D112" s="39"/>
      <c r="E112" s="984" t="s">
        <v>66</v>
      </c>
      <c r="F112" s="984"/>
      <c r="G112" s="984"/>
      <c r="H112" s="979" t="s">
        <v>103</v>
      </c>
      <c r="I112" s="979"/>
      <c r="J112" s="979"/>
      <c r="K112" s="979"/>
      <c r="L112" s="979"/>
      <c r="M112" s="979"/>
      <c r="N112" s="979"/>
      <c r="O112" s="979"/>
      <c r="P112" s="979"/>
      <c r="Q112" s="979"/>
      <c r="R112" s="979"/>
      <c r="S112" s="39"/>
      <c r="T112" s="39"/>
      <c r="U112" s="39"/>
      <c r="V112" s="39"/>
      <c r="W112" s="39"/>
      <c r="X112" s="39"/>
      <c r="Y112" s="39"/>
      <c r="Z112" s="39"/>
      <c r="AA112" s="39"/>
      <c r="AB112" s="39"/>
      <c r="AC112" s="39"/>
      <c r="AD112" s="976">
        <v>22190220</v>
      </c>
      <c r="AE112" s="976"/>
      <c r="AF112" s="976"/>
      <c r="AG112" s="976"/>
      <c r="AH112" s="976"/>
      <c r="AI112" s="976"/>
      <c r="AJ112" s="976"/>
      <c r="AK112" s="976"/>
      <c r="AL112" s="976"/>
      <c r="AM112" s="39"/>
      <c r="AN112" s="39"/>
      <c r="AO112" s="39"/>
      <c r="AP112" s="39"/>
      <c r="AQ112" s="39"/>
      <c r="AR112" s="39"/>
      <c r="AS112" s="39"/>
      <c r="AT112" s="39"/>
      <c r="AU112" s="39"/>
      <c r="AV112" s="39"/>
      <c r="AW112" s="39"/>
      <c r="AX112" s="39"/>
      <c r="AY112" s="39"/>
      <c r="AZ112" s="39"/>
      <c r="BA112" s="39"/>
      <c r="BB112" s="39"/>
      <c r="BC112" s="39"/>
      <c r="BD112" s="39"/>
    </row>
    <row r="113" spans="1:56" ht="14.4" x14ac:dyDescent="0.2">
      <c r="A113" s="39"/>
      <c r="B113" s="39"/>
      <c r="C113" s="39"/>
      <c r="D113" s="39"/>
      <c r="E113" s="984" t="s">
        <v>68</v>
      </c>
      <c r="F113" s="984"/>
      <c r="G113" s="984"/>
      <c r="H113" s="1000" t="s">
        <v>104</v>
      </c>
      <c r="I113" s="1000"/>
      <c r="J113" s="1000"/>
      <c r="K113" s="1000"/>
      <c r="L113" s="1000"/>
      <c r="M113" s="1000"/>
      <c r="N113" s="1000"/>
      <c r="O113" s="1000"/>
      <c r="P113" s="1000"/>
      <c r="Q113" s="1000"/>
      <c r="R113" s="1000"/>
      <c r="S113" s="39"/>
      <c r="T113" s="39"/>
      <c r="U113" s="39"/>
      <c r="V113" s="39"/>
      <c r="W113" s="39"/>
      <c r="X113" s="39"/>
      <c r="Y113" s="39"/>
      <c r="Z113" s="39"/>
      <c r="AA113" s="39"/>
      <c r="AB113" s="39"/>
      <c r="AC113" s="39"/>
      <c r="AD113" s="981">
        <v>71841319</v>
      </c>
      <c r="AE113" s="981"/>
      <c r="AF113" s="981"/>
      <c r="AG113" s="981"/>
      <c r="AH113" s="981"/>
      <c r="AI113" s="981"/>
      <c r="AJ113" s="981"/>
      <c r="AK113" s="981"/>
      <c r="AL113" s="981"/>
      <c r="AM113" s="39"/>
      <c r="AN113" s="39"/>
      <c r="AO113" s="39"/>
      <c r="AP113" s="39"/>
      <c r="AQ113" s="39"/>
      <c r="AR113" s="39"/>
      <c r="AS113" s="39"/>
      <c r="AT113" s="39"/>
      <c r="AU113" s="39"/>
      <c r="AV113" s="39"/>
      <c r="AW113" s="39"/>
      <c r="AX113" s="39"/>
      <c r="AY113" s="39"/>
      <c r="AZ113" s="39"/>
      <c r="BA113" s="39"/>
      <c r="BB113" s="39"/>
      <c r="BC113" s="39"/>
      <c r="BD113" s="39"/>
    </row>
    <row r="114" spans="1:56" ht="14.4" x14ac:dyDescent="0.2">
      <c r="A114" s="39"/>
      <c r="B114" s="39"/>
      <c r="C114" s="39"/>
      <c r="D114" s="39"/>
      <c r="E114" s="39"/>
      <c r="F114" s="39"/>
      <c r="G114" s="979" t="s">
        <v>105</v>
      </c>
      <c r="H114" s="979"/>
      <c r="I114" s="979"/>
      <c r="J114" s="979"/>
      <c r="K114" s="979"/>
      <c r="L114" s="979"/>
      <c r="M114" s="979"/>
      <c r="N114" s="979"/>
      <c r="O114" s="979"/>
      <c r="P114" s="979"/>
      <c r="Q114" s="979"/>
      <c r="R114" s="979"/>
      <c r="S114" s="40"/>
      <c r="T114" s="43"/>
      <c r="U114" s="39"/>
      <c r="V114" s="39"/>
      <c r="W114" s="39"/>
      <c r="X114" s="39"/>
      <c r="Y114" s="39"/>
      <c r="Z114" s="39"/>
      <c r="AA114" s="39"/>
      <c r="AB114" s="39"/>
      <c r="AC114" s="39"/>
      <c r="AD114" s="39"/>
      <c r="AE114" s="39"/>
      <c r="AF114" s="39"/>
      <c r="AG114" s="39"/>
      <c r="AH114" s="39"/>
      <c r="AI114" s="39"/>
      <c r="AJ114" s="39"/>
      <c r="AK114" s="39"/>
      <c r="AL114" s="39"/>
      <c r="AM114" s="995">
        <v>94032445</v>
      </c>
      <c r="AN114" s="995"/>
      <c r="AO114" s="995"/>
      <c r="AP114" s="995"/>
      <c r="AQ114" s="995"/>
      <c r="AR114" s="995"/>
      <c r="AS114" s="995"/>
      <c r="AT114" s="995"/>
      <c r="AU114" s="995"/>
      <c r="AV114" s="39"/>
      <c r="AW114" s="39"/>
      <c r="AX114" s="39"/>
      <c r="AY114" s="39"/>
      <c r="AZ114" s="39"/>
      <c r="BA114" s="39"/>
      <c r="BB114" s="39"/>
      <c r="BC114" s="39"/>
      <c r="BD114" s="39"/>
    </row>
    <row r="115" spans="1:56" ht="14.4" x14ac:dyDescent="0.2">
      <c r="A115" s="39"/>
      <c r="B115" s="39"/>
      <c r="C115" s="39"/>
      <c r="D115" s="39"/>
      <c r="E115" s="39"/>
      <c r="F115" s="39"/>
      <c r="G115" s="979" t="s">
        <v>106</v>
      </c>
      <c r="H115" s="979"/>
      <c r="I115" s="979"/>
      <c r="J115" s="979"/>
      <c r="K115" s="979"/>
      <c r="L115" s="979"/>
      <c r="M115" s="979"/>
      <c r="N115" s="979"/>
      <c r="O115" s="979"/>
      <c r="P115" s="979"/>
      <c r="Q115" s="979"/>
      <c r="R115" s="979"/>
      <c r="S115" s="40"/>
      <c r="T115" s="43"/>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996">
        <v>274916180</v>
      </c>
      <c r="AX115" s="996"/>
      <c r="AY115" s="996"/>
      <c r="AZ115" s="996"/>
      <c r="BA115" s="996"/>
      <c r="BB115" s="996"/>
      <c r="BC115" s="996"/>
      <c r="BD115" s="996"/>
    </row>
    <row r="116" spans="1:56" ht="14.4" x14ac:dyDescent="0.2">
      <c r="A116" s="39"/>
      <c r="B116" s="39"/>
      <c r="C116" s="39"/>
      <c r="D116" s="40"/>
      <c r="E116" s="40"/>
      <c r="F116" s="40"/>
      <c r="G116" s="979" t="s">
        <v>107</v>
      </c>
      <c r="H116" s="979"/>
      <c r="I116" s="979"/>
      <c r="J116" s="979"/>
      <c r="K116" s="979"/>
      <c r="L116" s="979"/>
      <c r="M116" s="979"/>
      <c r="N116" s="979"/>
      <c r="O116" s="979"/>
      <c r="P116" s="979"/>
      <c r="Q116" s="979"/>
      <c r="R116" s="979"/>
      <c r="S116" s="43"/>
      <c r="T116" s="43"/>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997">
        <v>472177633</v>
      </c>
      <c r="AX116" s="997"/>
      <c r="AY116" s="997"/>
      <c r="AZ116" s="997"/>
      <c r="BA116" s="997"/>
      <c r="BB116" s="997"/>
      <c r="BC116" s="997"/>
      <c r="BD116" s="997"/>
    </row>
    <row r="117" spans="1:56" ht="15" thickBot="1" x14ac:dyDescent="0.25">
      <c r="A117" s="39"/>
      <c r="B117" s="39"/>
      <c r="C117" s="39"/>
      <c r="D117" s="41"/>
      <c r="E117" s="41"/>
      <c r="F117" s="41"/>
      <c r="G117" s="979" t="s">
        <v>108</v>
      </c>
      <c r="H117" s="979"/>
      <c r="I117" s="979"/>
      <c r="J117" s="979"/>
      <c r="K117" s="979"/>
      <c r="L117" s="979"/>
      <c r="M117" s="979"/>
      <c r="N117" s="979"/>
      <c r="O117" s="979"/>
      <c r="P117" s="979"/>
      <c r="Q117" s="979"/>
      <c r="R117" s="979"/>
      <c r="S117" s="40"/>
      <c r="T117" s="43"/>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994">
        <v>484599948</v>
      </c>
      <c r="AX117" s="994"/>
      <c r="AY117" s="994"/>
      <c r="AZ117" s="994"/>
      <c r="BA117" s="994"/>
      <c r="BB117" s="994"/>
      <c r="BC117" s="994"/>
      <c r="BD117" s="994"/>
    </row>
  </sheetData>
  <mergeCells count="297">
    <mergeCell ref="CW3:DF7"/>
    <mergeCell ref="CM10:CV11"/>
    <mergeCell ref="CW8:DF9"/>
    <mergeCell ref="CW14:DF15"/>
    <mergeCell ref="BF14:BP15"/>
    <mergeCell ref="CB14:CL15"/>
    <mergeCell ref="CM16:CV17"/>
    <mergeCell ref="BF10:BP11"/>
    <mergeCell ref="BQ8:CA9"/>
    <mergeCell ref="CM3:CV7"/>
    <mergeCell ref="CB5:CL7"/>
    <mergeCell ref="BF8:BP9"/>
    <mergeCell ref="BF3:CL4"/>
    <mergeCell ref="BF5:BP7"/>
    <mergeCell ref="BQ5:CA7"/>
    <mergeCell ref="CM8:CV9"/>
    <mergeCell ref="BF12:BP13"/>
    <mergeCell ref="BQ12:CA13"/>
    <mergeCell ref="BQ14:CA15"/>
    <mergeCell ref="CB12:CL13"/>
    <mergeCell ref="CB10:CL11"/>
    <mergeCell ref="CB8:CL9"/>
    <mergeCell ref="CM12:CV13"/>
    <mergeCell ref="AA12:AJ13"/>
    <mergeCell ref="AA10:AJ11"/>
    <mergeCell ref="P10:Z11"/>
    <mergeCell ref="P12:Z13"/>
    <mergeCell ref="CM14:CV15"/>
    <mergeCell ref="CW12:DF13"/>
    <mergeCell ref="C10:N11"/>
    <mergeCell ref="AK10:AU11"/>
    <mergeCell ref="BF18:BP19"/>
    <mergeCell ref="BQ10:CA11"/>
    <mergeCell ref="BF16:BP17"/>
    <mergeCell ref="CW10:DF11"/>
    <mergeCell ref="CB18:CL19"/>
    <mergeCell ref="C16:N17"/>
    <mergeCell ref="P16:Z17"/>
    <mergeCell ref="CW18:DF19"/>
    <mergeCell ref="CM18:CV19"/>
    <mergeCell ref="BQ16:CA17"/>
    <mergeCell ref="CB16:CL17"/>
    <mergeCell ref="CW16:DF17"/>
    <mergeCell ref="AV18:BE19"/>
    <mergeCell ref="P18:Z19"/>
    <mergeCell ref="BQ18:CA19"/>
    <mergeCell ref="C18:N19"/>
    <mergeCell ref="AV8:BE9"/>
    <mergeCell ref="C8:N9"/>
    <mergeCell ref="P8:Z9"/>
    <mergeCell ref="AA8:AJ9"/>
    <mergeCell ref="AK8:AU9"/>
    <mergeCell ref="B3:O7"/>
    <mergeCell ref="AA18:AJ19"/>
    <mergeCell ref="AV14:BE15"/>
    <mergeCell ref="AV12:BE13"/>
    <mergeCell ref="AK3:AU7"/>
    <mergeCell ref="AV3:BE7"/>
    <mergeCell ref="AA3:AJ7"/>
    <mergeCell ref="C12:N13"/>
    <mergeCell ref="AK14:AU15"/>
    <mergeCell ref="AK12:AU13"/>
    <mergeCell ref="P14:Z15"/>
    <mergeCell ref="AA16:AJ17"/>
    <mergeCell ref="P3:Z7"/>
    <mergeCell ref="C14:N15"/>
    <mergeCell ref="AA14:AJ15"/>
    <mergeCell ref="AV16:BE17"/>
    <mergeCell ref="AK16:AU17"/>
    <mergeCell ref="AK18:AU19"/>
    <mergeCell ref="AV10:BE11"/>
    <mergeCell ref="BF45:BQ46"/>
    <mergeCell ref="AA27:AJ28"/>
    <mergeCell ref="AA29:AJ30"/>
    <mergeCell ref="AA31:AJ32"/>
    <mergeCell ref="AA33:AJ34"/>
    <mergeCell ref="AA35:AJ36"/>
    <mergeCell ref="AA37:AJ38"/>
    <mergeCell ref="AA39:AJ40"/>
    <mergeCell ref="BF29:BQ30"/>
    <mergeCell ref="BF43:BQ44"/>
    <mergeCell ref="AA45:AJ46"/>
    <mergeCell ref="AK35:AV36"/>
    <mergeCell ref="AK37:AV38"/>
    <mergeCell ref="AK39:AV40"/>
    <mergeCell ref="AK41:AV42"/>
    <mergeCell ref="AK43:AV44"/>
    <mergeCell ref="AK45:AV46"/>
    <mergeCell ref="AA43:AJ44"/>
    <mergeCell ref="AK29:AV30"/>
    <mergeCell ref="BF39:BQ40"/>
    <mergeCell ref="BF41:BQ42"/>
    <mergeCell ref="AW37:BE38"/>
    <mergeCell ref="AW39:BE40"/>
    <mergeCell ref="AW45:BE46"/>
    <mergeCell ref="BR45:CC46"/>
    <mergeCell ref="CD37:CJ38"/>
    <mergeCell ref="CD39:CJ40"/>
    <mergeCell ref="CD41:CJ42"/>
    <mergeCell ref="CD43:CJ44"/>
    <mergeCell ref="CD45:CJ46"/>
    <mergeCell ref="BR39:CC40"/>
    <mergeCell ref="BR41:CC42"/>
    <mergeCell ref="CW22:DF26"/>
    <mergeCell ref="CK22:CV26"/>
    <mergeCell ref="CD35:CJ36"/>
    <mergeCell ref="CW35:DF36"/>
    <mergeCell ref="CW29:DF30"/>
    <mergeCell ref="CW27:DF28"/>
    <mergeCell ref="CW33:DF34"/>
    <mergeCell ref="CW31:DF32"/>
    <mergeCell ref="BR37:CC38"/>
    <mergeCell ref="BR43:CC44"/>
    <mergeCell ref="CW45:DF46"/>
    <mergeCell ref="CK45:CV46"/>
    <mergeCell ref="CW37:DF38"/>
    <mergeCell ref="CW39:DF40"/>
    <mergeCell ref="CW41:DF42"/>
    <mergeCell ref="CW43:DF44"/>
    <mergeCell ref="CK41:CV42"/>
    <mergeCell ref="CK43:CV44"/>
    <mergeCell ref="CK39:CV40"/>
    <mergeCell ref="CK37:CV38"/>
    <mergeCell ref="C43:N44"/>
    <mergeCell ref="C35:N36"/>
    <mergeCell ref="P35:Z36"/>
    <mergeCell ref="AK33:AV34"/>
    <mergeCell ref="P33:Z34"/>
    <mergeCell ref="AW43:BE44"/>
    <mergeCell ref="C37:N38"/>
    <mergeCell ref="P37:Z38"/>
    <mergeCell ref="AA41:AJ42"/>
    <mergeCell ref="BF37:BQ38"/>
    <mergeCell ref="AW41:BE42"/>
    <mergeCell ref="C33:N34"/>
    <mergeCell ref="CK27:CV28"/>
    <mergeCell ref="CK29:CV30"/>
    <mergeCell ref="CK31:CV32"/>
    <mergeCell ref="CK33:CV34"/>
    <mergeCell ref="BR35:CC36"/>
    <mergeCell ref="CD27:CJ28"/>
    <mergeCell ref="BR27:CC28"/>
    <mergeCell ref="CK35:CV36"/>
    <mergeCell ref="AK27:AV28"/>
    <mergeCell ref="BF35:BQ36"/>
    <mergeCell ref="CD29:CJ30"/>
    <mergeCell ref="CD31:CJ32"/>
    <mergeCell ref="CD33:CJ34"/>
    <mergeCell ref="BR31:CC32"/>
    <mergeCell ref="BR29:CC30"/>
    <mergeCell ref="BF33:BQ34"/>
    <mergeCell ref="BR33:CC34"/>
    <mergeCell ref="AW35:BE36"/>
    <mergeCell ref="BF31:BQ32"/>
    <mergeCell ref="H66:Q66"/>
    <mergeCell ref="S67:AA67"/>
    <mergeCell ref="AC61:AJ61"/>
    <mergeCell ref="CD22:CJ26"/>
    <mergeCell ref="P22:Z26"/>
    <mergeCell ref="P29:Z30"/>
    <mergeCell ref="AA22:AJ26"/>
    <mergeCell ref="BR22:CC26"/>
    <mergeCell ref="C22:N26"/>
    <mergeCell ref="AW29:BE30"/>
    <mergeCell ref="BF22:BQ26"/>
    <mergeCell ref="BF27:BQ28"/>
    <mergeCell ref="AK22:BE23"/>
    <mergeCell ref="C29:N30"/>
    <mergeCell ref="C45:N46"/>
    <mergeCell ref="P39:Z40"/>
    <mergeCell ref="P41:Z42"/>
    <mergeCell ref="P43:Z44"/>
    <mergeCell ref="C39:N40"/>
    <mergeCell ref="C41:N42"/>
    <mergeCell ref="P45:Z46"/>
    <mergeCell ref="AW27:BE28"/>
    <mergeCell ref="AK24:AV26"/>
    <mergeCell ref="AW24:BE26"/>
    <mergeCell ref="C27:N28"/>
    <mergeCell ref="P27:Z28"/>
    <mergeCell ref="C31:N32"/>
    <mergeCell ref="P31:Z32"/>
    <mergeCell ref="B54:BE54"/>
    <mergeCell ref="B57:Q57"/>
    <mergeCell ref="B50:BE51"/>
    <mergeCell ref="B52:BE52"/>
    <mergeCell ref="D58:F58"/>
    <mergeCell ref="G58:Q58"/>
    <mergeCell ref="AW31:BE32"/>
    <mergeCell ref="AW33:BE34"/>
    <mergeCell ref="AK31:AV32"/>
    <mergeCell ref="AV71:BD71"/>
    <mergeCell ref="AV77:BD77"/>
    <mergeCell ref="AV79:BD79"/>
    <mergeCell ref="F60:G60"/>
    <mergeCell ref="H60:Q60"/>
    <mergeCell ref="S60:AA60"/>
    <mergeCell ref="B73:Q73"/>
    <mergeCell ref="G79:Q79"/>
    <mergeCell ref="D75:F75"/>
    <mergeCell ref="G75:Q75"/>
    <mergeCell ref="D76:F76"/>
    <mergeCell ref="G77:Q77"/>
    <mergeCell ref="S66:AA66"/>
    <mergeCell ref="F63:G63"/>
    <mergeCell ref="G76:Q76"/>
    <mergeCell ref="AL76:AT76"/>
    <mergeCell ref="F71:G71"/>
    <mergeCell ref="H71:Q71"/>
    <mergeCell ref="AC72:AJ72"/>
    <mergeCell ref="D74:F74"/>
    <mergeCell ref="G74:Q74"/>
    <mergeCell ref="AL74:AT74"/>
    <mergeCell ref="AL70:AT70"/>
    <mergeCell ref="AC67:AJ67"/>
    <mergeCell ref="AW117:BD117"/>
    <mergeCell ref="AM114:AU114"/>
    <mergeCell ref="G115:R115"/>
    <mergeCell ref="AW115:BD115"/>
    <mergeCell ref="G116:R116"/>
    <mergeCell ref="AW116:BD116"/>
    <mergeCell ref="G114:R114"/>
    <mergeCell ref="AN89:AU89"/>
    <mergeCell ref="AW105:BD105"/>
    <mergeCell ref="A107:R107"/>
    <mergeCell ref="E108:G108"/>
    <mergeCell ref="H108:R108"/>
    <mergeCell ref="AD108:AL108"/>
    <mergeCell ref="AM109:AU109"/>
    <mergeCell ref="E113:G113"/>
    <mergeCell ref="H113:R113"/>
    <mergeCell ref="AD113:AL113"/>
    <mergeCell ref="G117:R117"/>
    <mergeCell ref="G90:R90"/>
    <mergeCell ref="AN90:AU90"/>
    <mergeCell ref="A92:R92"/>
    <mergeCell ref="E93:G93"/>
    <mergeCell ref="E94:G94"/>
    <mergeCell ref="H94:R94"/>
    <mergeCell ref="E88:G88"/>
    <mergeCell ref="AN88:AU88"/>
    <mergeCell ref="E111:G111"/>
    <mergeCell ref="H111:R111"/>
    <mergeCell ref="E112:G112"/>
    <mergeCell ref="H112:R112"/>
    <mergeCell ref="AC59:AJ59"/>
    <mergeCell ref="H63:Q63"/>
    <mergeCell ref="S63:AA63"/>
    <mergeCell ref="H64:Q64"/>
    <mergeCell ref="S64:AA64"/>
    <mergeCell ref="H61:Q61"/>
    <mergeCell ref="S61:AA61"/>
    <mergeCell ref="AL75:AT75"/>
    <mergeCell ref="AC70:AJ70"/>
    <mergeCell ref="AC64:AJ64"/>
    <mergeCell ref="F69:G69"/>
    <mergeCell ref="H69:Q69"/>
    <mergeCell ref="AC69:AJ69"/>
    <mergeCell ref="H70:Q70"/>
    <mergeCell ref="H67:Q67"/>
    <mergeCell ref="F59:G59"/>
    <mergeCell ref="H59:Q59"/>
    <mergeCell ref="F66:G66"/>
    <mergeCell ref="A87:R87"/>
    <mergeCell ref="AM104:AU104"/>
    <mergeCell ref="G105:R105"/>
    <mergeCell ref="A84:BD84"/>
    <mergeCell ref="E89:G89"/>
    <mergeCell ref="H89:R89"/>
    <mergeCell ref="E91:G91"/>
    <mergeCell ref="H91:R91"/>
    <mergeCell ref="H88:R88"/>
    <mergeCell ref="AW90:BD90"/>
    <mergeCell ref="AW95:BD95"/>
    <mergeCell ref="G96:R96"/>
    <mergeCell ref="G95:R95"/>
    <mergeCell ref="A100:R100"/>
    <mergeCell ref="E101:G101"/>
    <mergeCell ref="H101:R101"/>
    <mergeCell ref="E102:G102"/>
    <mergeCell ref="H102:R102"/>
    <mergeCell ref="G104:R104"/>
    <mergeCell ref="AM101:AU101"/>
    <mergeCell ref="E103:G103"/>
    <mergeCell ref="H103:R103"/>
    <mergeCell ref="AW96:BD96"/>
    <mergeCell ref="A99:BD99"/>
    <mergeCell ref="AD112:AL112"/>
    <mergeCell ref="AD104:AL104"/>
    <mergeCell ref="AD103:AL103"/>
    <mergeCell ref="H93:R93"/>
    <mergeCell ref="AM93:AU93"/>
    <mergeCell ref="AM94:AU94"/>
    <mergeCell ref="G109:R109"/>
    <mergeCell ref="AD111:AL111"/>
    <mergeCell ref="E110:G110"/>
    <mergeCell ref="H110:R11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104"/>
  <sheetViews>
    <sheetView workbookViewId="0"/>
  </sheetViews>
  <sheetFormatPr defaultColWidth="9" defaultRowHeight="13.5" customHeight="1" x14ac:dyDescent="0.2"/>
  <cols>
    <col min="1" max="1" width="9" style="54"/>
    <col min="2" max="34" width="3.6640625" style="54" customWidth="1"/>
    <col min="35" max="35" width="9" style="54"/>
    <col min="36" max="45" width="5.44140625" style="54" customWidth="1"/>
    <col min="46" max="16384" width="9" style="54"/>
  </cols>
  <sheetData>
    <row r="2" spans="2:45" ht="13.5" customHeight="1" x14ac:dyDescent="0.2">
      <c r="B2" s="512" t="s">
        <v>233</v>
      </c>
      <c r="C2" s="512"/>
      <c r="D2" s="512"/>
      <c r="E2" s="512"/>
      <c r="F2" s="512"/>
      <c r="G2" s="512"/>
      <c r="H2" s="512" t="s">
        <v>234</v>
      </c>
      <c r="I2" s="512"/>
      <c r="J2" s="512"/>
      <c r="K2" s="512"/>
      <c r="L2" s="512" t="s">
        <v>2</v>
      </c>
      <c r="M2" s="512"/>
      <c r="N2" s="512"/>
      <c r="O2" s="512"/>
      <c r="P2" s="512" t="s">
        <v>3</v>
      </c>
      <c r="Q2" s="512"/>
      <c r="R2" s="512"/>
      <c r="S2" s="512"/>
      <c r="T2" s="512" t="s">
        <v>235</v>
      </c>
      <c r="U2" s="512"/>
      <c r="V2" s="512"/>
      <c r="W2" s="512"/>
      <c r="X2" s="510" t="s">
        <v>236</v>
      </c>
      <c r="Y2" s="510"/>
      <c r="Z2" s="510"/>
      <c r="AA2" s="510"/>
      <c r="AB2" s="510"/>
      <c r="AC2" s="510"/>
      <c r="AD2" s="510"/>
      <c r="AE2" s="510"/>
      <c r="AF2" s="510"/>
      <c r="AG2" s="510"/>
      <c r="AH2" s="510"/>
      <c r="AI2" s="510"/>
      <c r="AJ2" s="510"/>
      <c r="AK2" s="510"/>
      <c r="AL2" s="510"/>
      <c r="AM2" s="510"/>
      <c r="AN2" s="506" t="s">
        <v>237</v>
      </c>
      <c r="AO2" s="507"/>
      <c r="AP2" s="507"/>
      <c r="AQ2" s="507"/>
      <c r="AR2" s="510" t="s">
        <v>238</v>
      </c>
      <c r="AS2" s="510"/>
    </row>
    <row r="3" spans="2:45" ht="13.5" customHeight="1" x14ac:dyDescent="0.2">
      <c r="B3" s="513"/>
      <c r="C3" s="513"/>
      <c r="D3" s="513"/>
      <c r="E3" s="513"/>
      <c r="F3" s="513"/>
      <c r="G3" s="513"/>
      <c r="H3" s="513"/>
      <c r="I3" s="513"/>
      <c r="J3" s="513"/>
      <c r="K3" s="513"/>
      <c r="L3" s="513"/>
      <c r="M3" s="513"/>
      <c r="N3" s="513"/>
      <c r="O3" s="513"/>
      <c r="P3" s="513"/>
      <c r="Q3" s="513"/>
      <c r="R3" s="513"/>
      <c r="S3" s="513"/>
      <c r="T3" s="513"/>
      <c r="U3" s="513"/>
      <c r="V3" s="513"/>
      <c r="W3" s="513"/>
      <c r="X3" s="510" t="s">
        <v>239</v>
      </c>
      <c r="Y3" s="510"/>
      <c r="Z3" s="510"/>
      <c r="AA3" s="510"/>
      <c r="AB3" s="510" t="s">
        <v>2</v>
      </c>
      <c r="AC3" s="511"/>
      <c r="AD3" s="511"/>
      <c r="AE3" s="511"/>
      <c r="AF3" s="510" t="s">
        <v>3</v>
      </c>
      <c r="AG3" s="511"/>
      <c r="AH3" s="511"/>
      <c r="AI3" s="511"/>
      <c r="AJ3" s="510" t="s">
        <v>240</v>
      </c>
      <c r="AK3" s="510"/>
      <c r="AL3" s="510"/>
      <c r="AM3" s="510"/>
      <c r="AN3" s="508"/>
      <c r="AO3" s="509"/>
      <c r="AP3" s="509"/>
      <c r="AQ3" s="509"/>
      <c r="AR3" s="510"/>
      <c r="AS3" s="510"/>
    </row>
    <row r="4" spans="2:45" ht="13.5" customHeight="1" x14ac:dyDescent="0.2">
      <c r="B4" s="514" t="s">
        <v>9</v>
      </c>
      <c r="C4" s="514"/>
      <c r="D4" s="515"/>
      <c r="E4" s="515"/>
      <c r="F4" s="515"/>
      <c r="G4" s="515"/>
      <c r="H4" s="516">
        <v>4544120</v>
      </c>
      <c r="I4" s="516"/>
      <c r="J4" s="517"/>
      <c r="K4" s="517"/>
      <c r="L4" s="516">
        <v>0</v>
      </c>
      <c r="M4" s="516"/>
      <c r="N4" s="517"/>
      <c r="O4" s="517"/>
      <c r="P4" s="516">
        <v>0</v>
      </c>
      <c r="Q4" s="516"/>
      <c r="R4" s="517"/>
      <c r="S4" s="517"/>
      <c r="T4" s="518">
        <f>H4+L4-P4</f>
        <v>4544120</v>
      </c>
      <c r="U4" s="518"/>
      <c r="V4" s="519"/>
      <c r="W4" s="519"/>
      <c r="X4" s="531">
        <v>0</v>
      </c>
      <c r="Y4" s="524"/>
      <c r="Z4" s="524"/>
      <c r="AA4" s="524"/>
      <c r="AB4" s="523">
        <v>0</v>
      </c>
      <c r="AC4" s="524"/>
      <c r="AD4" s="524"/>
      <c r="AE4" s="524"/>
      <c r="AF4" s="523">
        <v>0</v>
      </c>
      <c r="AG4" s="524"/>
      <c r="AH4" s="524"/>
      <c r="AI4" s="524"/>
      <c r="AJ4" s="523">
        <v>0</v>
      </c>
      <c r="AK4" s="524"/>
      <c r="AL4" s="524"/>
      <c r="AM4" s="524"/>
      <c r="AN4" s="527">
        <f>T4-AJ4</f>
        <v>4544120</v>
      </c>
      <c r="AO4" s="528"/>
      <c r="AP4" s="529"/>
      <c r="AQ4" s="529"/>
      <c r="AR4" s="530"/>
      <c r="AS4" s="530"/>
    </row>
    <row r="5" spans="2:45" ht="13.5" customHeight="1" x14ac:dyDescent="0.2">
      <c r="B5" s="514" t="s">
        <v>10</v>
      </c>
      <c r="C5" s="514"/>
      <c r="D5" s="515"/>
      <c r="E5" s="515"/>
      <c r="F5" s="515"/>
      <c r="G5" s="515"/>
      <c r="H5" s="516">
        <v>17071478</v>
      </c>
      <c r="I5" s="516"/>
      <c r="J5" s="517"/>
      <c r="K5" s="517"/>
      <c r="L5" s="516">
        <v>0</v>
      </c>
      <c r="M5" s="516"/>
      <c r="N5" s="517"/>
      <c r="O5" s="517"/>
      <c r="P5" s="516">
        <v>0</v>
      </c>
      <c r="Q5" s="516"/>
      <c r="R5" s="517"/>
      <c r="S5" s="517"/>
      <c r="T5" s="518">
        <f>H5+L5-P5</f>
        <v>17071478</v>
      </c>
      <c r="U5" s="518"/>
      <c r="V5" s="519"/>
      <c r="W5" s="519"/>
      <c r="X5" s="520">
        <v>7068494</v>
      </c>
      <c r="Y5" s="521"/>
      <c r="Z5" s="521"/>
      <c r="AA5" s="521"/>
      <c r="AB5" s="520">
        <v>307285</v>
      </c>
      <c r="AC5" s="522"/>
      <c r="AD5" s="522"/>
      <c r="AE5" s="522"/>
      <c r="AF5" s="523">
        <v>0</v>
      </c>
      <c r="AG5" s="524"/>
      <c r="AH5" s="524"/>
      <c r="AI5" s="524"/>
      <c r="AJ5" s="525">
        <f>X5+AB5-AF5</f>
        <v>7375779</v>
      </c>
      <c r="AK5" s="526"/>
      <c r="AL5" s="526"/>
      <c r="AM5" s="526"/>
      <c r="AN5" s="527">
        <f>T5-AJ5</f>
        <v>9695699</v>
      </c>
      <c r="AO5" s="528"/>
      <c r="AP5" s="529"/>
      <c r="AQ5" s="529"/>
      <c r="AR5" s="530"/>
      <c r="AS5" s="530"/>
    </row>
    <row r="6" spans="2:45" ht="13.5" customHeight="1" x14ac:dyDescent="0.2">
      <c r="B6" s="514" t="s">
        <v>242</v>
      </c>
      <c r="C6" s="514"/>
      <c r="D6" s="515"/>
      <c r="E6" s="515"/>
      <c r="F6" s="515"/>
      <c r="G6" s="515"/>
      <c r="H6" s="516">
        <v>234752826</v>
      </c>
      <c r="I6" s="516"/>
      <c r="J6" s="517"/>
      <c r="K6" s="517"/>
      <c r="L6" s="516">
        <v>0</v>
      </c>
      <c r="M6" s="516"/>
      <c r="N6" s="517"/>
      <c r="O6" s="517"/>
      <c r="P6" s="516">
        <v>0</v>
      </c>
      <c r="Q6" s="516"/>
      <c r="R6" s="517"/>
      <c r="S6" s="517"/>
      <c r="T6" s="518">
        <f>H6+L6-P6</f>
        <v>234752826</v>
      </c>
      <c r="U6" s="518"/>
      <c r="V6" s="519"/>
      <c r="W6" s="519"/>
      <c r="X6" s="520">
        <v>128197420</v>
      </c>
      <c r="Y6" s="521"/>
      <c r="Z6" s="521"/>
      <c r="AA6" s="521"/>
      <c r="AB6" s="520">
        <v>3997953</v>
      </c>
      <c r="AC6" s="522"/>
      <c r="AD6" s="522"/>
      <c r="AE6" s="522"/>
      <c r="AF6" s="523">
        <v>0</v>
      </c>
      <c r="AG6" s="524"/>
      <c r="AH6" s="524"/>
      <c r="AI6" s="524"/>
      <c r="AJ6" s="525">
        <f>X6+AB6-AF6</f>
        <v>132195373</v>
      </c>
      <c r="AK6" s="526"/>
      <c r="AL6" s="526"/>
      <c r="AM6" s="526"/>
      <c r="AN6" s="527">
        <f>T6-AJ6</f>
        <v>102557453</v>
      </c>
      <c r="AO6" s="528"/>
      <c r="AP6" s="529"/>
      <c r="AQ6" s="529"/>
      <c r="AR6" s="530"/>
      <c r="AS6" s="530"/>
    </row>
    <row r="7" spans="2:45" ht="13.5" customHeight="1" x14ac:dyDescent="0.2">
      <c r="B7" s="514" t="s">
        <v>12</v>
      </c>
      <c r="C7" s="514"/>
      <c r="D7" s="515"/>
      <c r="E7" s="515"/>
      <c r="F7" s="515"/>
      <c r="G7" s="515"/>
      <c r="H7" s="516">
        <v>179588201</v>
      </c>
      <c r="I7" s="516"/>
      <c r="J7" s="517"/>
      <c r="K7" s="517"/>
      <c r="L7" s="516">
        <v>0</v>
      </c>
      <c r="M7" s="516"/>
      <c r="N7" s="517"/>
      <c r="O7" s="517"/>
      <c r="P7" s="516">
        <v>0</v>
      </c>
      <c r="Q7" s="516"/>
      <c r="R7" s="517"/>
      <c r="S7" s="517"/>
      <c r="T7" s="518">
        <f>H7+L7-P7</f>
        <v>179588201</v>
      </c>
      <c r="U7" s="518"/>
      <c r="V7" s="519"/>
      <c r="W7" s="519"/>
      <c r="X7" s="520">
        <v>123565415</v>
      </c>
      <c r="Y7" s="521"/>
      <c r="Z7" s="521"/>
      <c r="AA7" s="521"/>
      <c r="AB7" s="520">
        <v>4919796</v>
      </c>
      <c r="AC7" s="522"/>
      <c r="AD7" s="522"/>
      <c r="AE7" s="522"/>
      <c r="AF7" s="523">
        <v>0</v>
      </c>
      <c r="AG7" s="524"/>
      <c r="AH7" s="524"/>
      <c r="AI7" s="524"/>
      <c r="AJ7" s="525">
        <f>X7+AB7-AF7</f>
        <v>128485211</v>
      </c>
      <c r="AK7" s="526"/>
      <c r="AL7" s="526"/>
      <c r="AM7" s="526"/>
      <c r="AN7" s="527">
        <f>T7-AJ7</f>
        <v>51102990</v>
      </c>
      <c r="AO7" s="528"/>
      <c r="AP7" s="529"/>
      <c r="AQ7" s="529"/>
      <c r="AR7" s="530"/>
      <c r="AS7" s="530"/>
    </row>
    <row r="8" spans="2:45" ht="13.5" customHeight="1" x14ac:dyDescent="0.2">
      <c r="B8" s="532" t="s">
        <v>14</v>
      </c>
      <c r="C8" s="532"/>
      <c r="D8" s="533"/>
      <c r="E8" s="533"/>
      <c r="F8" s="533"/>
      <c r="G8" s="533"/>
      <c r="H8" s="523">
        <f>SUM(H4:H7)</f>
        <v>435956625</v>
      </c>
      <c r="I8" s="523"/>
      <c r="J8" s="534"/>
      <c r="K8" s="534"/>
      <c r="L8" s="523">
        <f>SUM(L4:L7)</f>
        <v>0</v>
      </c>
      <c r="M8" s="523"/>
      <c r="N8" s="534"/>
      <c r="O8" s="534"/>
      <c r="P8" s="523">
        <f>SUM(P4:P7)</f>
        <v>0</v>
      </c>
      <c r="Q8" s="523"/>
      <c r="R8" s="534"/>
      <c r="S8" s="534"/>
      <c r="T8" s="523">
        <f>SUM(T4:T7)</f>
        <v>435956625</v>
      </c>
      <c r="U8" s="523"/>
      <c r="V8" s="534"/>
      <c r="W8" s="534"/>
      <c r="X8" s="523">
        <f>SUM(X4:X7)</f>
        <v>258831329</v>
      </c>
      <c r="Y8" s="523"/>
      <c r="Z8" s="534"/>
      <c r="AA8" s="534"/>
      <c r="AB8" s="525">
        <f>SUM(AB4:AB7)</f>
        <v>9225034</v>
      </c>
      <c r="AC8" s="525"/>
      <c r="AD8" s="535"/>
      <c r="AE8" s="535"/>
      <c r="AF8" s="523">
        <f>SUM(AF4:AF7)</f>
        <v>0</v>
      </c>
      <c r="AG8" s="523"/>
      <c r="AH8" s="534"/>
      <c r="AI8" s="534"/>
      <c r="AJ8" s="523">
        <f>SUM(AJ4:AJ7)</f>
        <v>268056363</v>
      </c>
      <c r="AK8" s="523"/>
      <c r="AL8" s="534"/>
      <c r="AM8" s="534"/>
      <c r="AN8" s="536">
        <f>SUM(AN4:AN7)</f>
        <v>167900262</v>
      </c>
      <c r="AO8" s="537"/>
      <c r="AP8" s="538"/>
      <c r="AQ8" s="538"/>
      <c r="AR8" s="530"/>
      <c r="AS8" s="530"/>
    </row>
    <row r="11" spans="2:45" ht="13.5" customHeight="1" x14ac:dyDescent="0.2">
      <c r="B11" s="510" t="s">
        <v>250</v>
      </c>
      <c r="C11" s="510"/>
      <c r="D11" s="510"/>
      <c r="E11" s="510"/>
      <c r="F11" s="510"/>
      <c r="G11" s="510"/>
      <c r="H11" s="510" t="s">
        <v>16</v>
      </c>
      <c r="I11" s="510"/>
      <c r="J11" s="510"/>
      <c r="K11" s="510"/>
      <c r="L11" s="510" t="s">
        <v>17</v>
      </c>
      <c r="M11" s="510"/>
      <c r="N11" s="510"/>
      <c r="O11" s="510"/>
      <c r="P11" s="510" t="s">
        <v>251</v>
      </c>
      <c r="Q11" s="510"/>
      <c r="R11" s="510"/>
      <c r="S11" s="510"/>
      <c r="T11" s="510"/>
      <c r="U11" s="510"/>
      <c r="V11" s="510"/>
      <c r="W11" s="510"/>
      <c r="X11" s="510" t="s">
        <v>252</v>
      </c>
      <c r="Y11" s="510"/>
      <c r="Z11" s="510"/>
      <c r="AA11" s="510"/>
      <c r="AB11" s="510" t="s">
        <v>253</v>
      </c>
      <c r="AC11" s="510"/>
      <c r="AD11" s="510"/>
      <c r="AE11" s="510"/>
      <c r="AF11" s="510" t="s">
        <v>254</v>
      </c>
      <c r="AG11" s="510"/>
      <c r="AH11" s="510"/>
      <c r="AI11" s="510"/>
      <c r="AJ11" s="510" t="s">
        <v>255</v>
      </c>
      <c r="AK11" s="510"/>
      <c r="AL11" s="510"/>
      <c r="AM11" s="510"/>
      <c r="AN11" s="510" t="s">
        <v>256</v>
      </c>
      <c r="AO11" s="510"/>
      <c r="AP11" s="510"/>
      <c r="AQ11" s="510"/>
      <c r="AR11" s="510"/>
      <c r="AS11" s="510"/>
    </row>
    <row r="12" spans="2:45" ht="13.5" customHeight="1" x14ac:dyDescent="0.2">
      <c r="B12" s="510"/>
      <c r="C12" s="510"/>
      <c r="D12" s="510"/>
      <c r="E12" s="510"/>
      <c r="F12" s="510"/>
      <c r="G12" s="510"/>
      <c r="H12" s="510"/>
      <c r="I12" s="510"/>
      <c r="J12" s="510"/>
      <c r="K12" s="510"/>
      <c r="L12" s="510"/>
      <c r="M12" s="510"/>
      <c r="N12" s="510"/>
      <c r="O12" s="510"/>
      <c r="P12" s="510" t="s">
        <v>257</v>
      </c>
      <c r="Q12" s="510"/>
      <c r="R12" s="510"/>
      <c r="S12" s="510"/>
      <c r="T12" s="510" t="s">
        <v>258</v>
      </c>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row>
    <row r="13" spans="2:45" ht="13.5" customHeight="1" x14ac:dyDescent="0.2">
      <c r="B13" s="532" t="s">
        <v>259</v>
      </c>
      <c r="C13" s="532"/>
      <c r="D13" s="532"/>
      <c r="E13" s="532"/>
      <c r="F13" s="532"/>
      <c r="G13" s="532"/>
      <c r="H13" s="540" t="s">
        <v>260</v>
      </c>
      <c r="I13" s="540"/>
      <c r="J13" s="540"/>
      <c r="K13" s="540"/>
      <c r="L13" s="541">
        <v>11200000</v>
      </c>
      <c r="M13" s="541"/>
      <c r="N13" s="541"/>
      <c r="O13" s="541"/>
      <c r="P13" s="541">
        <v>784691</v>
      </c>
      <c r="Q13" s="541"/>
      <c r="R13" s="541"/>
      <c r="S13" s="541"/>
      <c r="T13" s="541">
        <v>11200000</v>
      </c>
      <c r="U13" s="541"/>
      <c r="V13" s="541"/>
      <c r="W13" s="541"/>
      <c r="X13" s="541">
        <f>L13-T13</f>
        <v>0</v>
      </c>
      <c r="Y13" s="541"/>
      <c r="Z13" s="541"/>
      <c r="AA13" s="541"/>
      <c r="AB13" s="510" t="s">
        <v>261</v>
      </c>
      <c r="AC13" s="510"/>
      <c r="AD13" s="510"/>
      <c r="AE13" s="510"/>
      <c r="AF13" s="539">
        <v>4.8500000000000001E-2</v>
      </c>
      <c r="AG13" s="539"/>
      <c r="AH13" s="539"/>
      <c r="AI13" s="539"/>
      <c r="AJ13" s="540" t="s">
        <v>262</v>
      </c>
      <c r="AK13" s="540"/>
      <c r="AL13" s="540"/>
      <c r="AM13" s="540"/>
      <c r="AN13" s="510" t="s">
        <v>30</v>
      </c>
      <c r="AO13" s="510"/>
      <c r="AP13" s="510"/>
      <c r="AQ13" s="510"/>
      <c r="AR13" s="510"/>
      <c r="AS13" s="510"/>
    </row>
    <row r="14" spans="2:45" ht="13.5" customHeight="1" x14ac:dyDescent="0.2">
      <c r="B14" s="532" t="s">
        <v>192</v>
      </c>
      <c r="C14" s="532"/>
      <c r="D14" s="532"/>
      <c r="E14" s="532"/>
      <c r="F14" s="532"/>
      <c r="G14" s="532"/>
      <c r="H14" s="540" t="s">
        <v>265</v>
      </c>
      <c r="I14" s="540"/>
      <c r="J14" s="540"/>
      <c r="K14" s="540"/>
      <c r="L14" s="541">
        <v>17600000</v>
      </c>
      <c r="M14" s="541"/>
      <c r="N14" s="541"/>
      <c r="O14" s="541"/>
      <c r="P14" s="542">
        <v>1337303</v>
      </c>
      <c r="Q14" s="542"/>
      <c r="R14" s="542"/>
      <c r="S14" s="542"/>
      <c r="T14" s="542">
        <v>16172979</v>
      </c>
      <c r="U14" s="542"/>
      <c r="V14" s="542"/>
      <c r="W14" s="542"/>
      <c r="X14" s="541">
        <f>L14-T14</f>
        <v>1427021</v>
      </c>
      <c r="Y14" s="541"/>
      <c r="Z14" s="541"/>
      <c r="AA14" s="541"/>
      <c r="AB14" s="510" t="s">
        <v>261</v>
      </c>
      <c r="AC14" s="510"/>
      <c r="AD14" s="510"/>
      <c r="AE14" s="510"/>
      <c r="AF14" s="539">
        <v>6.6000000000000003E-2</v>
      </c>
      <c r="AG14" s="539"/>
      <c r="AH14" s="539"/>
      <c r="AI14" s="539"/>
      <c r="AJ14" s="540" t="s">
        <v>266</v>
      </c>
      <c r="AK14" s="540"/>
      <c r="AL14" s="540"/>
      <c r="AM14" s="540"/>
      <c r="AN14" s="510" t="s">
        <v>30</v>
      </c>
      <c r="AO14" s="510"/>
      <c r="AP14" s="510"/>
      <c r="AQ14" s="510"/>
      <c r="AR14" s="510"/>
      <c r="AS14" s="510"/>
    </row>
    <row r="15" spans="2:45" ht="13.5" customHeight="1" x14ac:dyDescent="0.2">
      <c r="B15" s="532" t="s">
        <v>192</v>
      </c>
      <c r="C15" s="532"/>
      <c r="D15" s="532"/>
      <c r="E15" s="532"/>
      <c r="F15" s="532"/>
      <c r="G15" s="532"/>
      <c r="H15" s="540" t="s">
        <v>271</v>
      </c>
      <c r="I15" s="540"/>
      <c r="J15" s="540"/>
      <c r="K15" s="540"/>
      <c r="L15" s="541">
        <v>1100000</v>
      </c>
      <c r="M15" s="541"/>
      <c r="N15" s="541"/>
      <c r="O15" s="541"/>
      <c r="P15" s="542">
        <v>56146</v>
      </c>
      <c r="Q15" s="542"/>
      <c r="R15" s="542"/>
      <c r="S15" s="542"/>
      <c r="T15" s="542">
        <v>614908</v>
      </c>
      <c r="U15" s="542"/>
      <c r="V15" s="542"/>
      <c r="W15" s="542"/>
      <c r="X15" s="541">
        <f>L15-T15</f>
        <v>485092</v>
      </c>
      <c r="Y15" s="541"/>
      <c r="Z15" s="541"/>
      <c r="AA15" s="541"/>
      <c r="AB15" s="510" t="s">
        <v>261</v>
      </c>
      <c r="AC15" s="510"/>
      <c r="AD15" s="510"/>
      <c r="AE15" s="510"/>
      <c r="AF15" s="539">
        <v>1.7000000000000001E-2</v>
      </c>
      <c r="AG15" s="539"/>
      <c r="AH15" s="539"/>
      <c r="AI15" s="539"/>
      <c r="AJ15" s="540" t="s">
        <v>377</v>
      </c>
      <c r="AK15" s="540"/>
      <c r="AL15" s="540"/>
      <c r="AM15" s="540"/>
      <c r="AN15" s="510" t="s">
        <v>36</v>
      </c>
      <c r="AO15" s="510"/>
      <c r="AP15" s="510"/>
      <c r="AQ15" s="510"/>
      <c r="AR15" s="510"/>
      <c r="AS15" s="510"/>
    </row>
    <row r="16" spans="2:45" ht="13.5" customHeight="1" x14ac:dyDescent="0.2">
      <c r="B16" s="532" t="s">
        <v>192</v>
      </c>
      <c r="C16" s="532"/>
      <c r="D16" s="532"/>
      <c r="E16" s="532"/>
      <c r="F16" s="532"/>
      <c r="G16" s="532"/>
      <c r="H16" s="540" t="s">
        <v>274</v>
      </c>
      <c r="I16" s="540"/>
      <c r="J16" s="540"/>
      <c r="K16" s="540"/>
      <c r="L16" s="541">
        <v>5500000</v>
      </c>
      <c r="M16" s="541"/>
      <c r="N16" s="541"/>
      <c r="O16" s="541"/>
      <c r="P16" s="542">
        <v>237260</v>
      </c>
      <c r="Q16" s="542"/>
      <c r="R16" s="542"/>
      <c r="S16" s="542"/>
      <c r="T16" s="542">
        <v>2571344</v>
      </c>
      <c r="U16" s="542"/>
      <c r="V16" s="542"/>
      <c r="W16" s="542"/>
      <c r="X16" s="541">
        <f>L16-T16</f>
        <v>2928656</v>
      </c>
      <c r="Y16" s="541"/>
      <c r="Z16" s="541"/>
      <c r="AA16" s="541"/>
      <c r="AB16" s="510" t="s">
        <v>261</v>
      </c>
      <c r="AC16" s="510"/>
      <c r="AD16" s="510"/>
      <c r="AE16" s="510"/>
      <c r="AF16" s="539">
        <v>1.9E-2</v>
      </c>
      <c r="AG16" s="539"/>
      <c r="AH16" s="539"/>
      <c r="AI16" s="539"/>
      <c r="AJ16" s="540" t="s">
        <v>275</v>
      </c>
      <c r="AK16" s="540"/>
      <c r="AL16" s="540"/>
      <c r="AM16" s="540"/>
      <c r="AN16" s="510" t="s">
        <v>276</v>
      </c>
      <c r="AO16" s="510"/>
      <c r="AP16" s="510"/>
      <c r="AQ16" s="510"/>
      <c r="AR16" s="510"/>
      <c r="AS16" s="510"/>
    </row>
    <row r="17" spans="2:45" ht="13.5" customHeight="1" x14ac:dyDescent="0.2">
      <c r="B17" s="532" t="s">
        <v>14</v>
      </c>
      <c r="C17" s="532"/>
      <c r="D17" s="532"/>
      <c r="E17" s="532"/>
      <c r="F17" s="532"/>
      <c r="G17" s="532"/>
      <c r="H17" s="540" t="s">
        <v>261</v>
      </c>
      <c r="I17" s="540"/>
      <c r="J17" s="540"/>
      <c r="K17" s="540"/>
      <c r="L17" s="541">
        <f>SUM(L13:O16)</f>
        <v>35400000</v>
      </c>
      <c r="M17" s="541"/>
      <c r="N17" s="541"/>
      <c r="O17" s="541"/>
      <c r="P17" s="541">
        <f>SUM(P13:S16)</f>
        <v>2415400</v>
      </c>
      <c r="Q17" s="541"/>
      <c r="R17" s="541"/>
      <c r="S17" s="541"/>
      <c r="T17" s="541">
        <f>SUM(T13:W16)</f>
        <v>30559231</v>
      </c>
      <c r="U17" s="541"/>
      <c r="V17" s="541"/>
      <c r="W17" s="541"/>
      <c r="X17" s="551">
        <f>SUM(X13:AA16)</f>
        <v>4840769</v>
      </c>
      <c r="Y17" s="551"/>
      <c r="Z17" s="551"/>
      <c r="AA17" s="551"/>
      <c r="AB17" s="510" t="s">
        <v>269</v>
      </c>
      <c r="AC17" s="510"/>
      <c r="AD17" s="510"/>
      <c r="AE17" s="510"/>
      <c r="AF17" s="510" t="s">
        <v>269</v>
      </c>
      <c r="AG17" s="510"/>
      <c r="AH17" s="510"/>
      <c r="AI17" s="510"/>
      <c r="AJ17" s="540" t="s">
        <v>261</v>
      </c>
      <c r="AK17" s="540"/>
      <c r="AL17" s="540"/>
      <c r="AM17" s="540"/>
      <c r="AN17" s="510" t="s">
        <v>261</v>
      </c>
      <c r="AO17" s="510"/>
      <c r="AP17" s="510"/>
      <c r="AQ17" s="510"/>
      <c r="AR17" s="510"/>
      <c r="AS17" s="510"/>
    </row>
    <row r="20" spans="2:45" ht="13.5" customHeight="1" x14ac:dyDescent="0.2">
      <c r="B20" s="543" t="s">
        <v>60</v>
      </c>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row>
    <row r="21" spans="2:45" ht="13.5" customHeight="1" x14ac:dyDescent="0.2">
      <c r="B21" s="117"/>
      <c r="C21" s="544"/>
      <c r="D21" s="545"/>
      <c r="E21" s="545"/>
      <c r="F21" s="545"/>
      <c r="G21" s="545"/>
      <c r="H21" s="545"/>
      <c r="I21" s="545"/>
      <c r="J21" s="545"/>
      <c r="K21" s="412"/>
      <c r="L21" s="546" t="s">
        <v>61</v>
      </c>
      <c r="M21" s="546"/>
      <c r="N21" s="547"/>
      <c r="O21" s="547"/>
      <c r="P21" s="547"/>
      <c r="Q21" s="412"/>
      <c r="R21" s="546" t="s">
        <v>61</v>
      </c>
      <c r="S21" s="546"/>
      <c r="T21" s="547"/>
      <c r="U21" s="547"/>
      <c r="V21" s="547"/>
      <c r="W21" s="117"/>
      <c r="X21" s="546" t="s">
        <v>61</v>
      </c>
      <c r="Y21" s="546"/>
      <c r="Z21" s="547"/>
      <c r="AA21" s="547"/>
      <c r="AB21" s="547"/>
      <c r="AC21" s="409"/>
      <c r="AD21" s="546" t="s">
        <v>61</v>
      </c>
      <c r="AE21" s="547"/>
      <c r="AF21" s="547"/>
      <c r="AG21" s="547"/>
      <c r="AH21" s="547"/>
    </row>
    <row r="22" spans="2:45" ht="13.5" customHeight="1" x14ac:dyDescent="0.2">
      <c r="B22" s="120" t="s">
        <v>279</v>
      </c>
      <c r="C22" s="548" t="s">
        <v>280</v>
      </c>
      <c r="D22" s="549"/>
      <c r="E22" s="549"/>
      <c r="F22" s="549"/>
      <c r="G22" s="549"/>
      <c r="H22" s="549"/>
      <c r="I22" s="549"/>
      <c r="J22" s="545"/>
      <c r="K22" s="412"/>
      <c r="L22" s="550"/>
      <c r="M22" s="550"/>
      <c r="N22" s="545"/>
      <c r="O22" s="545"/>
      <c r="P22" s="545"/>
      <c r="Q22" s="412"/>
      <c r="R22" s="550"/>
      <c r="S22" s="550"/>
      <c r="T22" s="545"/>
      <c r="U22" s="545"/>
      <c r="V22" s="545"/>
      <c r="W22" s="412"/>
      <c r="X22" s="550"/>
      <c r="Y22" s="550"/>
      <c r="Z22" s="545"/>
      <c r="AA22" s="545"/>
      <c r="AB22" s="545"/>
      <c r="AC22" s="412"/>
      <c r="AD22" s="550"/>
      <c r="AE22" s="545"/>
      <c r="AF22" s="545"/>
      <c r="AG22" s="545"/>
      <c r="AH22" s="545"/>
    </row>
    <row r="23" spans="2:45" ht="13.5" customHeight="1" x14ac:dyDescent="0.2">
      <c r="B23" s="117"/>
      <c r="C23" s="121" t="s">
        <v>287</v>
      </c>
      <c r="D23" s="552" t="s">
        <v>64</v>
      </c>
      <c r="E23" s="553"/>
      <c r="F23" s="553"/>
      <c r="G23" s="553"/>
      <c r="H23" s="553"/>
      <c r="I23" s="553"/>
      <c r="J23" s="553"/>
      <c r="K23" s="410"/>
      <c r="L23" s="550"/>
      <c r="M23" s="550"/>
      <c r="N23" s="545"/>
      <c r="O23" s="545"/>
      <c r="P23" s="545"/>
      <c r="Q23" s="410"/>
      <c r="R23" s="550"/>
      <c r="S23" s="550"/>
      <c r="T23" s="545"/>
      <c r="U23" s="545"/>
      <c r="V23" s="545"/>
      <c r="W23" s="117"/>
      <c r="X23" s="550"/>
      <c r="Y23" s="550"/>
      <c r="Z23" s="545"/>
      <c r="AA23" s="545"/>
      <c r="AB23" s="545"/>
      <c r="AC23" s="412"/>
      <c r="AD23" s="550"/>
      <c r="AE23" s="545"/>
      <c r="AF23" s="545"/>
      <c r="AG23" s="545"/>
      <c r="AH23" s="545"/>
    </row>
    <row r="24" spans="2:45" ht="13.5" customHeight="1" x14ac:dyDescent="0.2">
      <c r="B24" s="117"/>
      <c r="C24" s="415" t="s">
        <v>222</v>
      </c>
      <c r="D24" s="554" t="s">
        <v>9</v>
      </c>
      <c r="E24" s="555"/>
      <c r="F24" s="555"/>
      <c r="G24" s="555"/>
      <c r="H24" s="555"/>
      <c r="I24" s="555"/>
      <c r="J24" s="555"/>
      <c r="K24" s="410"/>
      <c r="L24" s="550"/>
      <c r="M24" s="550"/>
      <c r="N24" s="545"/>
      <c r="O24" s="545"/>
      <c r="P24" s="545"/>
      <c r="Q24" s="410"/>
      <c r="R24" s="556">
        <v>4544120</v>
      </c>
      <c r="S24" s="556"/>
      <c r="T24" s="557"/>
      <c r="U24" s="557"/>
      <c r="V24" s="557"/>
      <c r="W24" s="117"/>
      <c r="X24" s="550"/>
      <c r="Y24" s="550"/>
      <c r="Z24" s="545"/>
      <c r="AA24" s="545"/>
      <c r="AB24" s="545"/>
      <c r="AC24" s="412"/>
      <c r="AD24" s="550"/>
      <c r="AE24" s="545"/>
      <c r="AF24" s="545"/>
      <c r="AG24" s="545"/>
      <c r="AH24" s="545"/>
    </row>
    <row r="25" spans="2:45" ht="13.5" customHeight="1" x14ac:dyDescent="0.2">
      <c r="B25" s="117"/>
      <c r="C25" s="415" t="s">
        <v>224</v>
      </c>
      <c r="D25" s="554" t="s">
        <v>10</v>
      </c>
      <c r="E25" s="555"/>
      <c r="F25" s="555"/>
      <c r="G25" s="555"/>
      <c r="H25" s="555"/>
      <c r="I25" s="555"/>
      <c r="J25" s="555"/>
      <c r="K25" s="410"/>
      <c r="L25" s="556">
        <v>17071478</v>
      </c>
      <c r="M25" s="556"/>
      <c r="N25" s="557"/>
      <c r="O25" s="557"/>
      <c r="P25" s="557"/>
      <c r="Q25" s="410"/>
      <c r="R25" s="548"/>
      <c r="S25" s="548"/>
      <c r="T25" s="545"/>
      <c r="U25" s="545"/>
      <c r="V25" s="545"/>
      <c r="W25" s="117"/>
      <c r="X25" s="550"/>
      <c r="Y25" s="550"/>
      <c r="Z25" s="545"/>
      <c r="AA25" s="545"/>
      <c r="AB25" s="545"/>
      <c r="AC25" s="412"/>
      <c r="AD25" s="550"/>
      <c r="AE25" s="545"/>
      <c r="AF25" s="545"/>
      <c r="AG25" s="545"/>
      <c r="AH25" s="545"/>
    </row>
    <row r="26" spans="2:45" ht="13.5" customHeight="1" x14ac:dyDescent="0.2">
      <c r="B26" s="117"/>
      <c r="C26" s="418"/>
      <c r="D26" s="554" t="s">
        <v>67</v>
      </c>
      <c r="E26" s="555"/>
      <c r="F26" s="555"/>
      <c r="G26" s="555"/>
      <c r="H26" s="555"/>
      <c r="I26" s="555"/>
      <c r="J26" s="555"/>
      <c r="K26" s="410"/>
      <c r="L26" s="558">
        <v>-7375779</v>
      </c>
      <c r="M26" s="558"/>
      <c r="N26" s="558"/>
      <c r="O26" s="558"/>
      <c r="P26" s="558"/>
      <c r="Q26" s="410"/>
      <c r="R26" s="559">
        <f>L25+L26</f>
        <v>9695699</v>
      </c>
      <c r="S26" s="559"/>
      <c r="T26" s="560"/>
      <c r="U26" s="560"/>
      <c r="V26" s="560"/>
      <c r="W26" s="117"/>
      <c r="X26" s="550"/>
      <c r="Y26" s="550"/>
      <c r="Z26" s="545"/>
      <c r="AA26" s="545"/>
      <c r="AB26" s="545"/>
      <c r="AC26" s="412"/>
      <c r="AD26" s="550"/>
      <c r="AE26" s="545"/>
      <c r="AF26" s="545"/>
      <c r="AG26" s="545"/>
      <c r="AH26" s="545"/>
    </row>
    <row r="27" spans="2:45" ht="13.5" customHeight="1" x14ac:dyDescent="0.2">
      <c r="B27" s="117"/>
      <c r="C27" s="415" t="s">
        <v>364</v>
      </c>
      <c r="D27" s="554" t="s">
        <v>242</v>
      </c>
      <c r="E27" s="555"/>
      <c r="F27" s="555"/>
      <c r="G27" s="555"/>
      <c r="H27" s="555"/>
      <c r="I27" s="555"/>
      <c r="J27" s="555"/>
      <c r="K27" s="410"/>
      <c r="L27" s="556">
        <v>234752826</v>
      </c>
      <c r="M27" s="556"/>
      <c r="N27" s="556"/>
      <c r="O27" s="556"/>
      <c r="P27" s="556"/>
      <c r="Q27" s="410"/>
      <c r="R27" s="561"/>
      <c r="S27" s="561"/>
      <c r="T27" s="545"/>
      <c r="U27" s="545"/>
      <c r="V27" s="545"/>
      <c r="W27" s="117"/>
      <c r="X27" s="550"/>
      <c r="Y27" s="550"/>
      <c r="Z27" s="545"/>
      <c r="AA27" s="545"/>
      <c r="AB27" s="545"/>
      <c r="AC27" s="412"/>
      <c r="AD27" s="550"/>
      <c r="AE27" s="545"/>
      <c r="AF27" s="545"/>
      <c r="AG27" s="545"/>
      <c r="AH27" s="545"/>
    </row>
    <row r="28" spans="2:45" ht="13.5" customHeight="1" x14ac:dyDescent="0.2">
      <c r="B28" s="117"/>
      <c r="C28" s="415"/>
      <c r="D28" s="554" t="s">
        <v>69</v>
      </c>
      <c r="E28" s="555"/>
      <c r="F28" s="555"/>
      <c r="G28" s="555"/>
      <c r="H28" s="555"/>
      <c r="I28" s="555"/>
      <c r="J28" s="555"/>
      <c r="K28" s="410"/>
      <c r="L28" s="558">
        <v>-132195373</v>
      </c>
      <c r="M28" s="558"/>
      <c r="N28" s="558"/>
      <c r="O28" s="558"/>
      <c r="P28" s="558"/>
      <c r="Q28" s="410"/>
      <c r="R28" s="556">
        <f>L27+L28</f>
        <v>102557453</v>
      </c>
      <c r="S28" s="556"/>
      <c r="T28" s="556"/>
      <c r="U28" s="556"/>
      <c r="V28" s="556"/>
      <c r="W28" s="117"/>
      <c r="X28" s="550"/>
      <c r="Y28" s="550"/>
      <c r="Z28" s="545"/>
      <c r="AA28" s="545"/>
      <c r="AB28" s="545"/>
      <c r="AC28" s="412"/>
      <c r="AD28" s="550"/>
      <c r="AE28" s="545"/>
      <c r="AF28" s="545"/>
      <c r="AG28" s="545"/>
      <c r="AH28" s="545"/>
    </row>
    <row r="29" spans="2:45" ht="13.5" customHeight="1" x14ac:dyDescent="0.2">
      <c r="B29" s="117"/>
      <c r="C29" s="415" t="s">
        <v>227</v>
      </c>
      <c r="D29" s="554" t="s">
        <v>12</v>
      </c>
      <c r="E29" s="555"/>
      <c r="F29" s="555"/>
      <c r="G29" s="555"/>
      <c r="H29" s="555"/>
      <c r="I29" s="555"/>
      <c r="J29" s="555"/>
      <c r="K29" s="410"/>
      <c r="L29" s="562">
        <v>179588201</v>
      </c>
      <c r="M29" s="562"/>
      <c r="N29" s="563"/>
      <c r="O29" s="563"/>
      <c r="P29" s="563"/>
      <c r="Q29" s="410"/>
      <c r="R29" s="561"/>
      <c r="S29" s="561"/>
      <c r="T29" s="545"/>
      <c r="U29" s="545"/>
      <c r="V29" s="545"/>
      <c r="W29" s="117"/>
      <c r="X29" s="550"/>
      <c r="Y29" s="550"/>
      <c r="Z29" s="545"/>
      <c r="AA29" s="545"/>
      <c r="AB29" s="545"/>
      <c r="AC29" s="412"/>
      <c r="AD29" s="550"/>
      <c r="AE29" s="545"/>
      <c r="AF29" s="545"/>
      <c r="AG29" s="545"/>
      <c r="AH29" s="545"/>
    </row>
    <row r="30" spans="2:45" ht="13.5" customHeight="1" x14ac:dyDescent="0.2">
      <c r="B30" s="117"/>
      <c r="C30" s="410"/>
      <c r="D30" s="554" t="s">
        <v>71</v>
      </c>
      <c r="E30" s="553"/>
      <c r="F30" s="553"/>
      <c r="G30" s="553"/>
      <c r="H30" s="553"/>
      <c r="I30" s="553"/>
      <c r="J30" s="553"/>
      <c r="K30" s="417"/>
      <c r="L30" s="558">
        <v>-128485211</v>
      </c>
      <c r="M30" s="558"/>
      <c r="N30" s="558"/>
      <c r="O30" s="558"/>
      <c r="P30" s="558"/>
      <c r="Q30" s="410"/>
      <c r="R30" s="564">
        <f>L29+L30</f>
        <v>51102990</v>
      </c>
      <c r="S30" s="564"/>
      <c r="T30" s="565"/>
      <c r="U30" s="565"/>
      <c r="V30" s="565"/>
      <c r="W30" s="117"/>
      <c r="X30" s="550"/>
      <c r="Y30" s="550"/>
      <c r="Z30" s="545"/>
      <c r="AA30" s="545"/>
      <c r="AB30" s="545"/>
      <c r="AC30" s="412"/>
      <c r="AD30" s="550"/>
      <c r="AE30" s="545"/>
      <c r="AF30" s="545"/>
      <c r="AG30" s="545"/>
      <c r="AH30" s="545"/>
    </row>
    <row r="31" spans="2:45" ht="13.5" customHeight="1" x14ac:dyDescent="0.2">
      <c r="B31" s="117"/>
      <c r="C31" s="126"/>
      <c r="D31" s="554" t="s">
        <v>284</v>
      </c>
      <c r="E31" s="555"/>
      <c r="F31" s="555"/>
      <c r="G31" s="555"/>
      <c r="H31" s="555"/>
      <c r="I31" s="555"/>
      <c r="J31" s="555"/>
      <c r="K31" s="412"/>
      <c r="L31" s="566"/>
      <c r="M31" s="566"/>
      <c r="N31" s="567"/>
      <c r="O31" s="567"/>
      <c r="P31" s="567"/>
      <c r="Q31" s="410"/>
      <c r="R31" s="566"/>
      <c r="S31" s="566"/>
      <c r="T31" s="567"/>
      <c r="U31" s="567"/>
      <c r="V31" s="567"/>
      <c r="W31" s="117"/>
      <c r="X31" s="568">
        <f>R24+R26+R28+R30</f>
        <v>167900262</v>
      </c>
      <c r="Y31" s="568"/>
      <c r="Z31" s="569"/>
      <c r="AA31" s="569"/>
      <c r="AB31" s="569"/>
      <c r="AC31" s="412"/>
      <c r="AD31" s="550"/>
      <c r="AE31" s="545"/>
      <c r="AF31" s="545"/>
      <c r="AG31" s="545"/>
      <c r="AH31" s="545"/>
    </row>
    <row r="32" spans="2:45" ht="13.5" customHeight="1" x14ac:dyDescent="0.2">
      <c r="B32" s="117"/>
      <c r="C32" s="126"/>
      <c r="D32" s="554" t="s">
        <v>74</v>
      </c>
      <c r="E32" s="555"/>
      <c r="F32" s="555"/>
      <c r="G32" s="555"/>
      <c r="H32" s="555"/>
      <c r="I32" s="555"/>
      <c r="J32" s="555"/>
      <c r="K32" s="412"/>
      <c r="L32" s="561"/>
      <c r="M32" s="561"/>
      <c r="N32" s="545"/>
      <c r="O32" s="545"/>
      <c r="P32" s="545"/>
      <c r="Q32" s="410"/>
      <c r="R32" s="561"/>
      <c r="S32" s="561"/>
      <c r="T32" s="545"/>
      <c r="U32" s="545"/>
      <c r="V32" s="545"/>
      <c r="W32" s="117"/>
      <c r="X32" s="570"/>
      <c r="Y32" s="570"/>
      <c r="Z32" s="567"/>
      <c r="AA32" s="567"/>
      <c r="AB32" s="567"/>
      <c r="AC32" s="412"/>
      <c r="AD32" s="571">
        <f>X31</f>
        <v>167900262</v>
      </c>
      <c r="AE32" s="550"/>
      <c r="AF32" s="550"/>
      <c r="AG32" s="550"/>
      <c r="AH32" s="550"/>
    </row>
    <row r="33" spans="2:34" ht="13.5" customHeight="1" x14ac:dyDescent="0.2">
      <c r="B33" s="117"/>
      <c r="C33" s="117"/>
      <c r="D33" s="554"/>
      <c r="E33" s="555"/>
      <c r="F33" s="555"/>
      <c r="G33" s="555"/>
      <c r="H33" s="555"/>
      <c r="I33" s="555"/>
      <c r="J33" s="555"/>
      <c r="K33" s="117"/>
      <c r="L33" s="561"/>
      <c r="M33" s="561"/>
      <c r="N33" s="545"/>
      <c r="O33" s="545"/>
      <c r="P33" s="545"/>
      <c r="Q33" s="117"/>
      <c r="R33" s="561"/>
      <c r="S33" s="561"/>
      <c r="T33" s="545"/>
      <c r="U33" s="545"/>
      <c r="V33" s="545"/>
      <c r="W33" s="117"/>
      <c r="X33" s="550"/>
      <c r="Y33" s="550"/>
      <c r="Z33" s="545"/>
      <c r="AA33" s="545"/>
      <c r="AB33" s="545"/>
      <c r="AC33" s="117"/>
      <c r="AD33" s="550"/>
      <c r="AE33" s="545"/>
      <c r="AF33" s="545"/>
      <c r="AG33" s="545"/>
      <c r="AH33" s="545"/>
    </row>
    <row r="34" spans="2:34" ht="13.5" customHeight="1" x14ac:dyDescent="0.2">
      <c r="B34" s="120" t="s">
        <v>285</v>
      </c>
      <c r="C34" s="548" t="s">
        <v>286</v>
      </c>
      <c r="D34" s="549"/>
      <c r="E34" s="549"/>
      <c r="F34" s="549"/>
      <c r="G34" s="549"/>
      <c r="H34" s="549"/>
      <c r="I34" s="549"/>
      <c r="J34" s="545"/>
      <c r="K34" s="412"/>
      <c r="L34" s="561"/>
      <c r="M34" s="561"/>
      <c r="N34" s="545"/>
      <c r="O34" s="545"/>
      <c r="P34" s="545"/>
      <c r="Q34" s="412"/>
      <c r="R34" s="561"/>
      <c r="S34" s="561"/>
      <c r="T34" s="545"/>
      <c r="U34" s="545"/>
      <c r="V34" s="545"/>
      <c r="W34" s="412"/>
      <c r="X34" s="550"/>
      <c r="Y34" s="550"/>
      <c r="Z34" s="545"/>
      <c r="AA34" s="545"/>
      <c r="AB34" s="545"/>
      <c r="AC34" s="412"/>
      <c r="AD34" s="550"/>
      <c r="AE34" s="545"/>
      <c r="AF34" s="545"/>
      <c r="AG34" s="545"/>
      <c r="AH34" s="545"/>
    </row>
    <row r="35" spans="2:34" ht="13.5" customHeight="1" x14ac:dyDescent="0.2">
      <c r="B35" s="117"/>
      <c r="C35" s="121" t="s">
        <v>287</v>
      </c>
      <c r="D35" s="554" t="s">
        <v>76</v>
      </c>
      <c r="E35" s="553"/>
      <c r="F35" s="553"/>
      <c r="G35" s="553"/>
      <c r="H35" s="553"/>
      <c r="I35" s="553"/>
      <c r="J35" s="553"/>
      <c r="K35" s="415"/>
      <c r="L35" s="561"/>
      <c r="M35" s="561"/>
      <c r="N35" s="545"/>
      <c r="O35" s="545"/>
      <c r="P35" s="545"/>
      <c r="Q35" s="415"/>
      <c r="R35" s="561"/>
      <c r="S35" s="561"/>
      <c r="T35" s="545"/>
      <c r="U35" s="545"/>
      <c r="V35" s="545"/>
      <c r="W35" s="117"/>
      <c r="X35" s="572">
        <v>277579001</v>
      </c>
      <c r="Y35" s="573"/>
      <c r="Z35" s="573"/>
      <c r="AA35" s="573"/>
      <c r="AB35" s="573"/>
      <c r="AC35" s="117"/>
      <c r="AD35" s="550"/>
      <c r="AE35" s="545"/>
      <c r="AF35" s="545"/>
      <c r="AG35" s="545"/>
      <c r="AH35" s="545"/>
    </row>
    <row r="36" spans="2:34" ht="13.5" customHeight="1" x14ac:dyDescent="0.2">
      <c r="B36" s="117"/>
      <c r="C36" s="121"/>
      <c r="D36" s="554" t="s">
        <v>288</v>
      </c>
      <c r="E36" s="554"/>
      <c r="F36" s="554"/>
      <c r="G36" s="554"/>
      <c r="H36" s="554"/>
      <c r="I36" s="554"/>
      <c r="J36" s="554"/>
      <c r="K36" s="117"/>
      <c r="L36" s="561"/>
      <c r="M36" s="561"/>
      <c r="N36" s="545"/>
      <c r="O36" s="545"/>
      <c r="P36" s="545"/>
      <c r="Q36" s="415"/>
      <c r="R36" s="561"/>
      <c r="S36" s="561"/>
      <c r="T36" s="545"/>
      <c r="U36" s="545"/>
      <c r="V36" s="545"/>
      <c r="W36" s="117"/>
      <c r="X36" s="548"/>
      <c r="Y36" s="548"/>
      <c r="Z36" s="548"/>
      <c r="AA36" s="548"/>
      <c r="AB36" s="548"/>
      <c r="AC36" s="117"/>
      <c r="AD36" s="568">
        <f>X35</f>
        <v>277579001</v>
      </c>
      <c r="AE36" s="573"/>
      <c r="AF36" s="573"/>
      <c r="AG36" s="573"/>
      <c r="AH36" s="573"/>
    </row>
    <row r="37" spans="2:34" ht="13.5" customHeight="1" x14ac:dyDescent="0.2">
      <c r="B37" s="117"/>
      <c r="C37" s="410"/>
      <c r="D37" s="554"/>
      <c r="E37" s="554"/>
      <c r="F37" s="554"/>
      <c r="G37" s="554"/>
      <c r="H37" s="554"/>
      <c r="I37" s="554"/>
      <c r="J37" s="554"/>
      <c r="K37" s="412"/>
      <c r="L37" s="561"/>
      <c r="M37" s="561"/>
      <c r="N37" s="545"/>
      <c r="O37" s="545"/>
      <c r="P37" s="545"/>
      <c r="Q37" s="415"/>
      <c r="R37" s="561"/>
      <c r="S37" s="561"/>
      <c r="T37" s="545"/>
      <c r="U37" s="545"/>
      <c r="V37" s="545"/>
      <c r="W37" s="412"/>
      <c r="X37" s="548"/>
      <c r="Y37" s="548"/>
      <c r="Z37" s="548"/>
      <c r="AA37" s="548"/>
      <c r="AB37" s="548"/>
      <c r="AC37" s="412"/>
      <c r="AD37" s="570"/>
      <c r="AE37" s="574"/>
      <c r="AF37" s="574"/>
      <c r="AG37" s="574"/>
      <c r="AH37" s="574"/>
    </row>
    <row r="38" spans="2:34" ht="13.5" customHeight="1" thickBot="1" x14ac:dyDescent="0.25">
      <c r="B38" s="412"/>
      <c r="C38" s="410"/>
      <c r="D38" s="554" t="s">
        <v>80</v>
      </c>
      <c r="E38" s="554"/>
      <c r="F38" s="554"/>
      <c r="G38" s="554"/>
      <c r="H38" s="554"/>
      <c r="I38" s="554"/>
      <c r="J38" s="554"/>
      <c r="K38" s="117"/>
      <c r="L38" s="561"/>
      <c r="M38" s="561"/>
      <c r="N38" s="561"/>
      <c r="O38" s="561"/>
      <c r="P38" s="561"/>
      <c r="Q38" s="117"/>
      <c r="R38" s="561"/>
      <c r="S38" s="561"/>
      <c r="T38" s="561"/>
      <c r="U38" s="561"/>
      <c r="V38" s="561"/>
      <c r="W38" s="117"/>
      <c r="X38" s="548"/>
      <c r="Y38" s="548"/>
      <c r="Z38" s="548"/>
      <c r="AA38" s="548"/>
      <c r="AB38" s="548"/>
      <c r="AC38" s="117"/>
      <c r="AD38" s="575">
        <f>AD32+AD36</f>
        <v>445479263</v>
      </c>
      <c r="AE38" s="575"/>
      <c r="AF38" s="575"/>
      <c r="AG38" s="575"/>
      <c r="AH38" s="575"/>
    </row>
    <row r="39" spans="2:34" ht="13.5" customHeight="1" thickTop="1" x14ac:dyDescent="0.2">
      <c r="B39" s="117"/>
      <c r="C39" s="412"/>
      <c r="D39" s="554"/>
      <c r="E39" s="554"/>
      <c r="F39" s="554"/>
      <c r="G39" s="554"/>
      <c r="H39" s="554"/>
      <c r="I39" s="554"/>
      <c r="J39" s="554"/>
      <c r="K39" s="117"/>
      <c r="L39" s="561"/>
      <c r="M39" s="561"/>
      <c r="N39" s="561"/>
      <c r="O39" s="561"/>
      <c r="P39" s="561"/>
      <c r="Q39" s="117"/>
      <c r="R39" s="561"/>
      <c r="S39" s="561"/>
      <c r="T39" s="561"/>
      <c r="U39" s="561"/>
      <c r="V39" s="561"/>
      <c r="W39" s="117"/>
      <c r="X39" s="548"/>
      <c r="Y39" s="548"/>
      <c r="Z39" s="548"/>
      <c r="AA39" s="548"/>
      <c r="AB39" s="548"/>
      <c r="AC39" s="117"/>
      <c r="AD39" s="576"/>
      <c r="AE39" s="577"/>
      <c r="AF39" s="577"/>
      <c r="AG39" s="577"/>
      <c r="AH39" s="577"/>
    </row>
    <row r="41" spans="2:34" ht="13.5" customHeight="1" x14ac:dyDescent="0.2">
      <c r="B41" s="543" t="s">
        <v>81</v>
      </c>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row>
    <row r="42" spans="2:34" ht="13.5" customHeight="1" x14ac:dyDescent="0.2">
      <c r="B42" s="117"/>
      <c r="C42" s="544"/>
      <c r="D42" s="545"/>
      <c r="E42" s="545"/>
      <c r="F42" s="545"/>
      <c r="G42" s="545"/>
      <c r="H42" s="545"/>
      <c r="I42" s="545"/>
      <c r="J42" s="545"/>
      <c r="K42" s="412"/>
      <c r="L42" s="547"/>
      <c r="M42" s="547"/>
      <c r="N42" s="547"/>
      <c r="O42" s="547"/>
      <c r="P42" s="547"/>
      <c r="Q42" s="412"/>
      <c r="R42" s="546" t="s">
        <v>61</v>
      </c>
      <c r="S42" s="547"/>
      <c r="T42" s="547"/>
      <c r="U42" s="547"/>
      <c r="V42" s="547"/>
      <c r="W42" s="117"/>
      <c r="X42" s="546" t="s">
        <v>61</v>
      </c>
      <c r="Y42" s="546"/>
      <c r="Z42" s="547"/>
      <c r="AA42" s="547"/>
      <c r="AB42" s="547"/>
      <c r="AC42" s="409"/>
      <c r="AD42" s="546" t="s">
        <v>61</v>
      </c>
      <c r="AE42" s="546"/>
      <c r="AF42" s="547"/>
      <c r="AG42" s="547"/>
      <c r="AH42" s="547"/>
    </row>
    <row r="43" spans="2:34" ht="13.5" customHeight="1" x14ac:dyDescent="0.2">
      <c r="B43" s="120" t="s">
        <v>295</v>
      </c>
      <c r="C43" s="548" t="s">
        <v>296</v>
      </c>
      <c r="D43" s="549"/>
      <c r="E43" s="549"/>
      <c r="F43" s="549"/>
      <c r="G43" s="549"/>
      <c r="H43" s="549"/>
      <c r="I43" s="549"/>
      <c r="J43" s="545"/>
      <c r="K43" s="411"/>
      <c r="L43" s="547"/>
      <c r="M43" s="547"/>
      <c r="N43" s="547"/>
      <c r="O43" s="547"/>
      <c r="P43" s="547"/>
      <c r="Q43" s="411"/>
      <c r="R43" s="549"/>
      <c r="S43" s="545"/>
      <c r="T43" s="545"/>
      <c r="U43" s="545"/>
      <c r="V43" s="545"/>
      <c r="W43" s="411"/>
      <c r="X43" s="549"/>
      <c r="Y43" s="549"/>
      <c r="Z43" s="545"/>
      <c r="AA43" s="545"/>
      <c r="AB43" s="545"/>
      <c r="AC43" s="411"/>
      <c r="AD43" s="549"/>
      <c r="AE43" s="549"/>
      <c r="AF43" s="545"/>
      <c r="AG43" s="545"/>
      <c r="AH43" s="545"/>
    </row>
    <row r="44" spans="2:34" ht="13.5" customHeight="1" x14ac:dyDescent="0.2">
      <c r="B44" s="117"/>
      <c r="C44" s="121" t="s">
        <v>287</v>
      </c>
      <c r="D44" s="554" t="s">
        <v>297</v>
      </c>
      <c r="E44" s="553"/>
      <c r="F44" s="553"/>
      <c r="G44" s="553"/>
      <c r="H44" s="553"/>
      <c r="I44" s="553"/>
      <c r="J44" s="553"/>
      <c r="K44" s="410"/>
      <c r="L44" s="547"/>
      <c r="M44" s="547"/>
      <c r="N44" s="547"/>
      <c r="O44" s="547"/>
      <c r="P44" s="547"/>
      <c r="Q44" s="410"/>
      <c r="R44" s="549"/>
      <c r="S44" s="545"/>
      <c r="T44" s="545"/>
      <c r="U44" s="545"/>
      <c r="V44" s="545"/>
      <c r="W44" s="117"/>
      <c r="X44" s="549"/>
      <c r="Y44" s="549"/>
      <c r="Z44" s="545"/>
      <c r="AA44" s="545"/>
      <c r="AB44" s="545"/>
      <c r="AC44" s="117"/>
      <c r="AD44" s="550"/>
      <c r="AE44" s="550"/>
      <c r="AF44" s="545"/>
      <c r="AG44" s="545"/>
      <c r="AH44" s="545"/>
    </row>
    <row r="45" spans="2:34" ht="13.5" customHeight="1" x14ac:dyDescent="0.2">
      <c r="B45" s="117"/>
      <c r="C45" s="415" t="s">
        <v>222</v>
      </c>
      <c r="D45" s="578" t="s">
        <v>298</v>
      </c>
      <c r="E45" s="578"/>
      <c r="F45" s="578"/>
      <c r="G45" s="578"/>
      <c r="H45" s="578"/>
      <c r="I45" s="578"/>
      <c r="J45" s="578"/>
      <c r="K45" s="578"/>
      <c r="L45" s="547"/>
      <c r="M45" s="547"/>
      <c r="N45" s="547"/>
      <c r="O45" s="547"/>
      <c r="P45" s="547"/>
      <c r="Q45" s="117"/>
      <c r="R45" s="549"/>
      <c r="S45" s="545"/>
      <c r="T45" s="545"/>
      <c r="U45" s="545"/>
      <c r="V45" s="545"/>
      <c r="W45" s="117"/>
      <c r="X45" s="557">
        <v>3114854</v>
      </c>
      <c r="Y45" s="557"/>
      <c r="Z45" s="579"/>
      <c r="AA45" s="579"/>
      <c r="AB45" s="579"/>
      <c r="AC45" s="117"/>
      <c r="AD45" s="550"/>
      <c r="AE45" s="550"/>
      <c r="AF45" s="545"/>
      <c r="AG45" s="545"/>
      <c r="AH45" s="545"/>
    </row>
    <row r="46" spans="2:34" ht="13.5" customHeight="1" x14ac:dyDescent="0.2">
      <c r="B46" s="117"/>
      <c r="C46" s="121" t="s">
        <v>299</v>
      </c>
      <c r="D46" s="554" t="s">
        <v>83</v>
      </c>
      <c r="E46" s="553"/>
      <c r="F46" s="553"/>
      <c r="G46" s="553"/>
      <c r="H46" s="553"/>
      <c r="I46" s="553"/>
      <c r="J46" s="553"/>
      <c r="K46" s="413"/>
      <c r="L46" s="547"/>
      <c r="M46" s="547"/>
      <c r="N46" s="547"/>
      <c r="O46" s="547"/>
      <c r="P46" s="547"/>
      <c r="Q46" s="413"/>
      <c r="R46" s="549"/>
      <c r="S46" s="545"/>
      <c r="T46" s="545"/>
      <c r="U46" s="545"/>
      <c r="V46" s="545"/>
      <c r="W46" s="117"/>
      <c r="X46" s="549"/>
      <c r="Y46" s="549"/>
      <c r="Z46" s="545"/>
      <c r="AA46" s="545"/>
      <c r="AB46" s="545"/>
      <c r="AC46" s="412"/>
      <c r="AD46" s="550"/>
      <c r="AE46" s="550"/>
      <c r="AF46" s="545"/>
      <c r="AG46" s="545"/>
      <c r="AH46" s="545"/>
    </row>
    <row r="47" spans="2:34" ht="13.5" customHeight="1" x14ac:dyDescent="0.2">
      <c r="B47" s="117"/>
      <c r="C47" s="415" t="s">
        <v>222</v>
      </c>
      <c r="D47" s="554" t="s">
        <v>84</v>
      </c>
      <c r="E47" s="553"/>
      <c r="F47" s="553"/>
      <c r="G47" s="553"/>
      <c r="H47" s="553"/>
      <c r="I47" s="553"/>
      <c r="J47" s="553"/>
      <c r="K47" s="413"/>
      <c r="L47" s="547"/>
      <c r="M47" s="547"/>
      <c r="N47" s="547"/>
      <c r="O47" s="547"/>
      <c r="P47" s="547"/>
      <c r="Q47" s="413"/>
      <c r="R47" s="549"/>
      <c r="S47" s="545"/>
      <c r="T47" s="545"/>
      <c r="U47" s="545"/>
      <c r="V47" s="545"/>
      <c r="W47" s="117"/>
      <c r="X47" s="568">
        <v>3467669</v>
      </c>
      <c r="Y47" s="568"/>
      <c r="Z47" s="580"/>
      <c r="AA47" s="580"/>
      <c r="AB47" s="580"/>
      <c r="AC47" s="412"/>
      <c r="AD47" s="550"/>
      <c r="AE47" s="550"/>
      <c r="AF47" s="545"/>
      <c r="AG47" s="545"/>
      <c r="AH47" s="545"/>
    </row>
    <row r="48" spans="2:34" ht="13.5" customHeight="1" x14ac:dyDescent="0.2">
      <c r="B48" s="117"/>
      <c r="C48" s="117"/>
      <c r="D48" s="554" t="s">
        <v>85</v>
      </c>
      <c r="E48" s="553"/>
      <c r="F48" s="553"/>
      <c r="G48" s="553"/>
      <c r="H48" s="553"/>
      <c r="I48" s="553"/>
      <c r="J48" s="553"/>
      <c r="K48" s="413"/>
      <c r="L48" s="547"/>
      <c r="M48" s="547"/>
      <c r="N48" s="547"/>
      <c r="O48" s="547"/>
      <c r="P48" s="547"/>
      <c r="Q48" s="413"/>
      <c r="R48" s="549"/>
      <c r="S48" s="545"/>
      <c r="T48" s="545"/>
      <c r="U48" s="545"/>
      <c r="V48" s="545"/>
      <c r="W48" s="117"/>
      <c r="X48" s="570"/>
      <c r="Y48" s="574"/>
      <c r="Z48" s="574"/>
      <c r="AA48" s="574"/>
      <c r="AB48" s="574"/>
      <c r="AC48" s="412"/>
      <c r="AD48" s="571">
        <f>X45+X47</f>
        <v>6582523</v>
      </c>
      <c r="AE48" s="555"/>
      <c r="AF48" s="555"/>
      <c r="AG48" s="555"/>
      <c r="AH48" s="555"/>
    </row>
    <row r="49" spans="2:34" ht="13.5" customHeight="1" x14ac:dyDescent="0.2">
      <c r="B49" s="117"/>
      <c r="C49" s="117"/>
      <c r="D49" s="554"/>
      <c r="E49" s="553"/>
      <c r="F49" s="553"/>
      <c r="G49" s="553"/>
      <c r="H49" s="553"/>
      <c r="I49" s="553"/>
      <c r="J49" s="553"/>
      <c r="K49" s="117"/>
      <c r="L49" s="547"/>
      <c r="M49" s="547"/>
      <c r="N49" s="547"/>
      <c r="O49" s="547"/>
      <c r="P49" s="547"/>
      <c r="Q49" s="413"/>
      <c r="R49" s="549"/>
      <c r="S49" s="545"/>
      <c r="T49" s="545"/>
      <c r="U49" s="545"/>
      <c r="V49" s="545"/>
      <c r="W49" s="117"/>
      <c r="X49" s="550"/>
      <c r="Y49" s="555"/>
      <c r="Z49" s="555"/>
      <c r="AA49" s="555"/>
      <c r="AB49" s="555"/>
      <c r="AC49" s="117"/>
      <c r="AD49" s="550"/>
      <c r="AE49" s="555"/>
      <c r="AF49" s="555"/>
      <c r="AG49" s="555"/>
      <c r="AH49" s="555"/>
    </row>
    <row r="50" spans="2:34" ht="13.5" customHeight="1" x14ac:dyDescent="0.2">
      <c r="B50" s="120" t="s">
        <v>300</v>
      </c>
      <c r="C50" s="548" t="s">
        <v>301</v>
      </c>
      <c r="D50" s="555"/>
      <c r="E50" s="555"/>
      <c r="F50" s="555"/>
      <c r="G50" s="555"/>
      <c r="H50" s="555"/>
      <c r="I50" s="555"/>
      <c r="J50" s="555"/>
      <c r="K50" s="412"/>
      <c r="L50" s="547"/>
      <c r="M50" s="547"/>
      <c r="N50" s="547"/>
      <c r="O50" s="547"/>
      <c r="P50" s="547"/>
      <c r="Q50" s="413"/>
      <c r="R50" s="549"/>
      <c r="S50" s="545"/>
      <c r="T50" s="545"/>
      <c r="U50" s="545"/>
      <c r="V50" s="545"/>
      <c r="W50" s="412"/>
      <c r="X50" s="550"/>
      <c r="Y50" s="555"/>
      <c r="Z50" s="555"/>
      <c r="AA50" s="555"/>
      <c r="AB50" s="555"/>
      <c r="AC50" s="412"/>
      <c r="AD50" s="550"/>
      <c r="AE50" s="555"/>
      <c r="AF50" s="555"/>
      <c r="AG50" s="555"/>
      <c r="AH50" s="555"/>
    </row>
    <row r="51" spans="2:34" ht="13.5" customHeight="1" x14ac:dyDescent="0.2">
      <c r="B51" s="117"/>
      <c r="C51" s="120" t="s">
        <v>330</v>
      </c>
      <c r="D51" s="581" t="s">
        <v>297</v>
      </c>
      <c r="E51" s="553"/>
      <c r="F51" s="553"/>
      <c r="G51" s="553"/>
      <c r="H51" s="553"/>
      <c r="I51" s="553"/>
      <c r="J51" s="553"/>
      <c r="K51" s="117"/>
      <c r="L51" s="547"/>
      <c r="M51" s="547"/>
      <c r="N51" s="547"/>
      <c r="O51" s="547"/>
      <c r="P51" s="547"/>
      <c r="Q51" s="413"/>
      <c r="R51" s="549"/>
      <c r="S51" s="545"/>
      <c r="T51" s="545"/>
      <c r="U51" s="545"/>
      <c r="V51" s="545"/>
      <c r="W51" s="117"/>
      <c r="X51" s="550"/>
      <c r="Y51" s="555"/>
      <c r="Z51" s="555"/>
      <c r="AA51" s="555"/>
      <c r="AB51" s="555"/>
      <c r="AC51" s="117"/>
      <c r="AD51" s="550"/>
      <c r="AE51" s="555"/>
      <c r="AF51" s="555"/>
      <c r="AG51" s="555"/>
      <c r="AH51" s="555"/>
    </row>
    <row r="52" spans="2:34" ht="13.5" customHeight="1" x14ac:dyDescent="0.2">
      <c r="B52" s="117"/>
      <c r="C52" s="415" t="s">
        <v>222</v>
      </c>
      <c r="D52" s="578" t="s">
        <v>298</v>
      </c>
      <c r="E52" s="553"/>
      <c r="F52" s="553"/>
      <c r="G52" s="553"/>
      <c r="H52" s="553"/>
      <c r="I52" s="553"/>
      <c r="J52" s="553"/>
      <c r="K52" s="553"/>
      <c r="L52" s="547"/>
      <c r="M52" s="547"/>
      <c r="N52" s="547"/>
      <c r="O52" s="547"/>
      <c r="P52" s="547"/>
      <c r="Q52" s="413"/>
      <c r="R52" s="549"/>
      <c r="S52" s="545"/>
      <c r="T52" s="545"/>
      <c r="U52" s="545"/>
      <c r="V52" s="545"/>
      <c r="W52" s="117"/>
      <c r="X52" s="557">
        <v>1725915</v>
      </c>
      <c r="Y52" s="582"/>
      <c r="Z52" s="582"/>
      <c r="AA52" s="582"/>
      <c r="AB52" s="582"/>
      <c r="AC52" s="117"/>
      <c r="AD52" s="550"/>
      <c r="AE52" s="555"/>
      <c r="AF52" s="555"/>
      <c r="AG52" s="555"/>
      <c r="AH52" s="555"/>
    </row>
    <row r="53" spans="2:34" ht="13.5" customHeight="1" x14ac:dyDescent="0.2">
      <c r="B53" s="117"/>
      <c r="C53" s="120" t="s">
        <v>299</v>
      </c>
      <c r="D53" s="583" t="s">
        <v>303</v>
      </c>
      <c r="E53" s="553"/>
      <c r="F53" s="553"/>
      <c r="G53" s="553"/>
      <c r="H53" s="553"/>
      <c r="I53" s="553"/>
      <c r="J53" s="553"/>
      <c r="K53" s="117"/>
      <c r="L53" s="547"/>
      <c r="M53" s="547"/>
      <c r="N53" s="547"/>
      <c r="O53" s="547"/>
      <c r="P53" s="547"/>
      <c r="Q53" s="413"/>
      <c r="R53" s="549"/>
      <c r="S53" s="545"/>
      <c r="T53" s="545"/>
      <c r="U53" s="545"/>
      <c r="V53" s="545"/>
      <c r="W53" s="117"/>
      <c r="X53" s="561">
        <v>4506786</v>
      </c>
      <c r="Y53" s="555"/>
      <c r="Z53" s="555"/>
      <c r="AA53" s="555"/>
      <c r="AB53" s="555"/>
      <c r="AC53" s="130"/>
      <c r="AD53" s="550"/>
      <c r="AE53" s="555"/>
      <c r="AF53" s="555"/>
      <c r="AG53" s="555"/>
      <c r="AH53" s="555"/>
    </row>
    <row r="54" spans="2:34" ht="13.5" customHeight="1" x14ac:dyDescent="0.2">
      <c r="B54" s="117"/>
      <c r="C54" s="120" t="s">
        <v>304</v>
      </c>
      <c r="D54" s="583" t="s">
        <v>305</v>
      </c>
      <c r="E54" s="553"/>
      <c r="F54" s="553"/>
      <c r="G54" s="553"/>
      <c r="H54" s="553"/>
      <c r="I54" s="553"/>
      <c r="J54" s="553"/>
      <c r="K54" s="117"/>
      <c r="L54" s="547"/>
      <c r="M54" s="547"/>
      <c r="N54" s="547"/>
      <c r="O54" s="547"/>
      <c r="P54" s="547"/>
      <c r="Q54" s="413"/>
      <c r="R54" s="549"/>
      <c r="S54" s="545"/>
      <c r="T54" s="545"/>
      <c r="U54" s="545"/>
      <c r="V54" s="545"/>
      <c r="W54" s="412"/>
      <c r="X54" s="584">
        <v>2000000</v>
      </c>
      <c r="Y54" s="555"/>
      <c r="Z54" s="555"/>
      <c r="AA54" s="555"/>
      <c r="AB54" s="555"/>
      <c r="AC54" s="410"/>
      <c r="AD54" s="550"/>
      <c r="AE54" s="555"/>
      <c r="AF54" s="555"/>
      <c r="AG54" s="555"/>
      <c r="AH54" s="555"/>
    </row>
    <row r="55" spans="2:34" ht="13.5" customHeight="1" x14ac:dyDescent="0.2">
      <c r="B55" s="117"/>
      <c r="C55" s="120" t="s">
        <v>306</v>
      </c>
      <c r="D55" s="583" t="s">
        <v>83</v>
      </c>
      <c r="E55" s="553"/>
      <c r="F55" s="553"/>
      <c r="G55" s="553"/>
      <c r="H55" s="553"/>
      <c r="I55" s="553"/>
      <c r="J55" s="553"/>
      <c r="K55" s="117"/>
      <c r="L55" s="547"/>
      <c r="M55" s="547"/>
      <c r="N55" s="547"/>
      <c r="O55" s="547"/>
      <c r="P55" s="547"/>
      <c r="Q55" s="413"/>
      <c r="R55" s="549"/>
      <c r="S55" s="545"/>
      <c r="T55" s="545"/>
      <c r="U55" s="545"/>
      <c r="V55" s="545"/>
      <c r="W55" s="412"/>
      <c r="X55" s="550"/>
      <c r="Y55" s="555"/>
      <c r="Z55" s="555"/>
      <c r="AA55" s="555"/>
      <c r="AB55" s="555"/>
      <c r="AC55" s="410"/>
      <c r="AD55" s="550"/>
      <c r="AE55" s="555"/>
      <c r="AF55" s="555"/>
      <c r="AG55" s="555"/>
      <c r="AH55" s="555"/>
    </row>
    <row r="56" spans="2:34" ht="13.5" customHeight="1" x14ac:dyDescent="0.2">
      <c r="B56" s="117"/>
      <c r="C56" s="415" t="s">
        <v>222</v>
      </c>
      <c r="D56" s="554" t="s">
        <v>307</v>
      </c>
      <c r="E56" s="553"/>
      <c r="F56" s="553"/>
      <c r="G56" s="553"/>
      <c r="H56" s="553"/>
      <c r="I56" s="553"/>
      <c r="J56" s="553"/>
      <c r="K56" s="117"/>
      <c r="L56" s="547"/>
      <c r="M56" s="547"/>
      <c r="N56" s="547"/>
      <c r="O56" s="547"/>
      <c r="P56" s="547"/>
      <c r="Q56" s="413"/>
      <c r="R56" s="549"/>
      <c r="S56" s="545"/>
      <c r="T56" s="545"/>
      <c r="U56" s="545"/>
      <c r="V56" s="545"/>
      <c r="W56" s="117"/>
      <c r="X56" s="585">
        <v>623678</v>
      </c>
      <c r="Y56" s="555"/>
      <c r="Z56" s="555"/>
      <c r="AA56" s="555"/>
      <c r="AB56" s="555"/>
      <c r="AC56" s="117"/>
      <c r="AD56" s="550"/>
      <c r="AE56" s="555"/>
      <c r="AF56" s="555"/>
      <c r="AG56" s="555"/>
      <c r="AH56" s="555"/>
    </row>
    <row r="57" spans="2:34" ht="13.5" customHeight="1" x14ac:dyDescent="0.2">
      <c r="B57" s="117"/>
      <c r="C57" s="415" t="s">
        <v>321</v>
      </c>
      <c r="D57" s="554" t="s">
        <v>309</v>
      </c>
      <c r="E57" s="553"/>
      <c r="F57" s="553"/>
      <c r="G57" s="553"/>
      <c r="H57" s="553"/>
      <c r="I57" s="553"/>
      <c r="J57" s="553"/>
      <c r="K57" s="117"/>
      <c r="L57" s="547"/>
      <c r="M57" s="547"/>
      <c r="N57" s="547"/>
      <c r="O57" s="547"/>
      <c r="P57" s="547"/>
      <c r="Q57" s="413"/>
      <c r="R57" s="549"/>
      <c r="S57" s="545"/>
      <c r="T57" s="545"/>
      <c r="U57" s="545"/>
      <c r="V57" s="545"/>
      <c r="W57" s="117"/>
      <c r="X57" s="572">
        <v>124649</v>
      </c>
      <c r="Y57" s="573"/>
      <c r="Z57" s="573"/>
      <c r="AA57" s="573"/>
      <c r="AB57" s="573"/>
      <c r="AC57" s="117"/>
      <c r="AD57" s="550"/>
      <c r="AE57" s="555"/>
      <c r="AF57" s="555"/>
      <c r="AG57" s="555"/>
      <c r="AH57" s="555"/>
    </row>
    <row r="58" spans="2:34" ht="13.5" customHeight="1" x14ac:dyDescent="0.2">
      <c r="B58" s="117"/>
      <c r="C58" s="117"/>
      <c r="D58" s="583" t="s">
        <v>89</v>
      </c>
      <c r="E58" s="553"/>
      <c r="F58" s="553"/>
      <c r="G58" s="553"/>
      <c r="H58" s="553"/>
      <c r="I58" s="553"/>
      <c r="J58" s="553"/>
      <c r="K58" s="117"/>
      <c r="L58" s="547"/>
      <c r="M58" s="547"/>
      <c r="N58" s="547"/>
      <c r="O58" s="547"/>
      <c r="P58" s="547"/>
      <c r="Q58" s="413"/>
      <c r="R58" s="549"/>
      <c r="S58" s="545"/>
      <c r="T58" s="545"/>
      <c r="U58" s="545"/>
      <c r="V58" s="545"/>
      <c r="W58" s="412"/>
      <c r="X58" s="566"/>
      <c r="Y58" s="574"/>
      <c r="Z58" s="574"/>
      <c r="AA58" s="574"/>
      <c r="AB58" s="574"/>
      <c r="AC58" s="410"/>
      <c r="AD58" s="561">
        <f>X52+X53+X54+X55+X56+X57</f>
        <v>8981028</v>
      </c>
      <c r="AE58" s="555"/>
      <c r="AF58" s="555"/>
      <c r="AG58" s="555"/>
      <c r="AH58" s="555"/>
    </row>
    <row r="59" spans="2:34" ht="13.5" customHeight="1" x14ac:dyDescent="0.2">
      <c r="B59" s="117"/>
      <c r="C59" s="117"/>
      <c r="D59" s="583"/>
      <c r="E59" s="553"/>
      <c r="F59" s="553"/>
      <c r="G59" s="553"/>
      <c r="H59" s="553"/>
      <c r="I59" s="553"/>
      <c r="J59" s="553"/>
      <c r="K59" s="117"/>
      <c r="L59" s="547"/>
      <c r="M59" s="547"/>
      <c r="N59" s="547"/>
      <c r="O59" s="547"/>
      <c r="P59" s="547"/>
      <c r="Q59" s="413"/>
      <c r="R59" s="549"/>
      <c r="S59" s="545"/>
      <c r="T59" s="545"/>
      <c r="U59" s="545"/>
      <c r="V59" s="545"/>
      <c r="W59" s="117"/>
      <c r="X59" s="585"/>
      <c r="Y59" s="555"/>
      <c r="Z59" s="555"/>
      <c r="AA59" s="555"/>
      <c r="AB59" s="555"/>
      <c r="AC59" s="117"/>
      <c r="AD59" s="550"/>
      <c r="AE59" s="555"/>
      <c r="AF59" s="555"/>
      <c r="AG59" s="555"/>
      <c r="AH59" s="555"/>
    </row>
    <row r="60" spans="2:34" ht="13.5" customHeight="1" x14ac:dyDescent="0.2">
      <c r="B60" s="418">
        <v>5</v>
      </c>
      <c r="C60" s="586" t="s">
        <v>310</v>
      </c>
      <c r="D60" s="587"/>
      <c r="E60" s="587"/>
      <c r="F60" s="587"/>
      <c r="G60" s="587"/>
      <c r="H60" s="587"/>
      <c r="I60" s="587"/>
      <c r="J60" s="587"/>
      <c r="K60" s="117"/>
      <c r="L60" s="547"/>
      <c r="M60" s="547"/>
      <c r="N60" s="547"/>
      <c r="O60" s="547"/>
      <c r="P60" s="547"/>
      <c r="Q60" s="413"/>
      <c r="R60" s="549"/>
      <c r="S60" s="545"/>
      <c r="T60" s="545"/>
      <c r="U60" s="545"/>
      <c r="V60" s="545"/>
      <c r="W60" s="412"/>
      <c r="X60" s="585"/>
      <c r="Y60" s="555"/>
      <c r="Z60" s="555"/>
      <c r="AA60" s="555"/>
      <c r="AB60" s="555"/>
      <c r="AC60" s="410"/>
      <c r="AD60" s="550"/>
      <c r="AE60" s="555"/>
      <c r="AF60" s="555"/>
      <c r="AG60" s="555"/>
      <c r="AH60" s="555"/>
    </row>
    <row r="61" spans="2:34" ht="13.5" customHeight="1" x14ac:dyDescent="0.2">
      <c r="B61" s="117"/>
      <c r="C61" s="120" t="s">
        <v>287</v>
      </c>
      <c r="D61" s="581" t="s">
        <v>311</v>
      </c>
      <c r="E61" s="553"/>
      <c r="F61" s="553"/>
      <c r="G61" s="553"/>
      <c r="H61" s="553"/>
      <c r="I61" s="553"/>
      <c r="J61" s="553"/>
      <c r="K61" s="117"/>
      <c r="L61" s="547"/>
      <c r="M61" s="547"/>
      <c r="N61" s="547"/>
      <c r="O61" s="547"/>
      <c r="P61" s="547"/>
      <c r="Q61" s="413"/>
      <c r="R61" s="549"/>
      <c r="S61" s="545"/>
      <c r="T61" s="545"/>
      <c r="U61" s="545"/>
      <c r="V61" s="545"/>
      <c r="W61" s="117"/>
      <c r="X61" s="557">
        <v>142098833</v>
      </c>
      <c r="Y61" s="582"/>
      <c r="Z61" s="582"/>
      <c r="AA61" s="582"/>
      <c r="AB61" s="582"/>
      <c r="AC61" s="117"/>
      <c r="AD61" s="550"/>
      <c r="AE61" s="555"/>
      <c r="AF61" s="555"/>
      <c r="AG61" s="555"/>
      <c r="AH61" s="555"/>
    </row>
    <row r="62" spans="2:34" ht="13.5" customHeight="1" x14ac:dyDescent="0.2">
      <c r="B62" s="117"/>
      <c r="C62" s="120" t="s">
        <v>299</v>
      </c>
      <c r="D62" s="581" t="s">
        <v>313</v>
      </c>
      <c r="E62" s="553"/>
      <c r="F62" s="553"/>
      <c r="G62" s="553"/>
      <c r="H62" s="553"/>
      <c r="I62" s="553"/>
      <c r="J62" s="553"/>
      <c r="K62" s="117"/>
      <c r="L62" s="547"/>
      <c r="M62" s="547"/>
      <c r="N62" s="547"/>
      <c r="O62" s="547"/>
      <c r="P62" s="547"/>
      <c r="Q62" s="413"/>
      <c r="R62" s="549"/>
      <c r="S62" s="545"/>
      <c r="T62" s="545"/>
      <c r="U62" s="545"/>
      <c r="V62" s="545"/>
      <c r="W62" s="117"/>
      <c r="X62" s="588">
        <v>-105478023</v>
      </c>
      <c r="Y62" s="589"/>
      <c r="Z62" s="589"/>
      <c r="AA62" s="589"/>
      <c r="AB62" s="589"/>
      <c r="AC62" s="117"/>
      <c r="AD62" s="550"/>
      <c r="AE62" s="555"/>
      <c r="AF62" s="555"/>
      <c r="AG62" s="555"/>
      <c r="AH62" s="555"/>
    </row>
    <row r="63" spans="2:34" ht="13.5" customHeight="1" x14ac:dyDescent="0.2">
      <c r="B63" s="117"/>
      <c r="C63" s="117"/>
      <c r="D63" s="583" t="s">
        <v>314</v>
      </c>
      <c r="E63" s="553"/>
      <c r="F63" s="553"/>
      <c r="G63" s="553"/>
      <c r="H63" s="553"/>
      <c r="I63" s="553"/>
      <c r="J63" s="553"/>
      <c r="K63" s="117"/>
      <c r="L63" s="547"/>
      <c r="M63" s="547"/>
      <c r="N63" s="547"/>
      <c r="O63" s="547"/>
      <c r="P63" s="547"/>
      <c r="Q63" s="413"/>
      <c r="R63" s="549"/>
      <c r="S63" s="545"/>
      <c r="T63" s="545"/>
      <c r="U63" s="545"/>
      <c r="V63" s="545"/>
      <c r="W63" s="117"/>
      <c r="X63" s="550"/>
      <c r="Y63" s="555"/>
      <c r="Z63" s="555"/>
      <c r="AA63" s="555"/>
      <c r="AB63" s="555"/>
      <c r="AC63" s="117"/>
      <c r="AD63" s="568">
        <f>X61+X62</f>
        <v>36620810</v>
      </c>
      <c r="AE63" s="573"/>
      <c r="AF63" s="573"/>
      <c r="AG63" s="573"/>
      <c r="AH63" s="573"/>
    </row>
    <row r="64" spans="2:34" ht="13.5" customHeight="1" x14ac:dyDescent="0.2">
      <c r="B64" s="117"/>
      <c r="C64" s="412"/>
      <c r="D64" s="583"/>
      <c r="E64" s="553"/>
      <c r="F64" s="553"/>
      <c r="G64" s="553"/>
      <c r="H64" s="553"/>
      <c r="I64" s="553"/>
      <c r="J64" s="553"/>
      <c r="K64" s="117"/>
      <c r="L64" s="547"/>
      <c r="M64" s="547"/>
      <c r="N64" s="547"/>
      <c r="O64" s="547"/>
      <c r="P64" s="547"/>
      <c r="Q64" s="413"/>
      <c r="R64" s="549"/>
      <c r="S64" s="545"/>
      <c r="T64" s="545"/>
      <c r="U64" s="545"/>
      <c r="V64" s="545"/>
      <c r="W64" s="117"/>
      <c r="X64" s="550"/>
      <c r="Y64" s="555"/>
      <c r="Z64" s="555"/>
      <c r="AA64" s="555"/>
      <c r="AB64" s="555"/>
      <c r="AC64" s="117"/>
      <c r="AD64" s="570"/>
      <c r="AE64" s="574"/>
      <c r="AF64" s="574"/>
      <c r="AG64" s="574"/>
      <c r="AH64" s="574"/>
    </row>
    <row r="65" spans="2:34" ht="13.5" customHeight="1" x14ac:dyDescent="0.2">
      <c r="B65" s="117"/>
      <c r="C65" s="412"/>
      <c r="D65" s="583" t="s">
        <v>315</v>
      </c>
      <c r="E65" s="553"/>
      <c r="F65" s="553"/>
      <c r="G65" s="553"/>
      <c r="H65" s="553"/>
      <c r="I65" s="553"/>
      <c r="J65" s="553"/>
      <c r="K65" s="117"/>
      <c r="L65" s="547"/>
      <c r="M65" s="547"/>
      <c r="N65" s="547"/>
      <c r="O65" s="547"/>
      <c r="P65" s="547"/>
      <c r="Q65" s="413"/>
      <c r="R65" s="549"/>
      <c r="S65" s="545"/>
      <c r="T65" s="545"/>
      <c r="U65" s="545"/>
      <c r="V65" s="545"/>
      <c r="W65" s="117"/>
      <c r="X65" s="550"/>
      <c r="Y65" s="555"/>
      <c r="Z65" s="555"/>
      <c r="AA65" s="555"/>
      <c r="AB65" s="555"/>
      <c r="AC65" s="117"/>
      <c r="AD65" s="584">
        <f>AD48+AD58+AD63</f>
        <v>52184361</v>
      </c>
      <c r="AE65" s="555"/>
      <c r="AF65" s="555"/>
      <c r="AG65" s="555"/>
      <c r="AH65" s="555"/>
    </row>
    <row r="66" spans="2:34" ht="13.5" customHeight="1" x14ac:dyDescent="0.2">
      <c r="B66" s="117"/>
      <c r="C66" s="412"/>
      <c r="D66" s="583"/>
      <c r="E66" s="553"/>
      <c r="F66" s="553"/>
      <c r="G66" s="553"/>
      <c r="H66" s="553"/>
      <c r="I66" s="553"/>
      <c r="J66" s="553"/>
      <c r="K66" s="117"/>
      <c r="L66" s="547"/>
      <c r="M66" s="547"/>
      <c r="N66" s="547"/>
      <c r="O66" s="547"/>
      <c r="P66" s="547"/>
      <c r="Q66" s="413"/>
      <c r="R66" s="549"/>
      <c r="S66" s="545"/>
      <c r="T66" s="545"/>
      <c r="U66" s="545"/>
      <c r="V66" s="545"/>
      <c r="W66" s="117"/>
      <c r="X66" s="550"/>
      <c r="Y66" s="555"/>
      <c r="Z66" s="555"/>
      <c r="AA66" s="555"/>
      <c r="AB66" s="555"/>
      <c r="AC66" s="117"/>
      <c r="AD66" s="584"/>
      <c r="AE66" s="555"/>
      <c r="AF66" s="555"/>
      <c r="AG66" s="555"/>
      <c r="AH66" s="555"/>
    </row>
    <row r="67" spans="2:34" ht="13.5" customHeight="1" x14ac:dyDescent="0.2">
      <c r="B67" s="543" t="s">
        <v>91</v>
      </c>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543"/>
    </row>
    <row r="68" spans="2:34" ht="13.5" customHeight="1" x14ac:dyDescent="0.2">
      <c r="B68" s="117"/>
      <c r="C68" s="544"/>
      <c r="D68" s="555"/>
      <c r="E68" s="555"/>
      <c r="F68" s="555"/>
      <c r="G68" s="555"/>
      <c r="H68" s="555"/>
      <c r="I68" s="555"/>
      <c r="J68" s="555"/>
      <c r="K68" s="412"/>
      <c r="L68" s="549"/>
      <c r="M68" s="555"/>
      <c r="N68" s="555"/>
      <c r="O68" s="555"/>
      <c r="P68" s="555"/>
      <c r="Q68" s="412"/>
      <c r="R68" s="546" t="s">
        <v>61</v>
      </c>
      <c r="S68" s="590"/>
      <c r="T68" s="590"/>
      <c r="U68" s="590"/>
      <c r="V68" s="590"/>
      <c r="W68" s="117"/>
      <c r="X68" s="546" t="s">
        <v>61</v>
      </c>
      <c r="Y68" s="590"/>
      <c r="Z68" s="590"/>
      <c r="AA68" s="590"/>
      <c r="AB68" s="590"/>
      <c r="AC68" s="409"/>
      <c r="AD68" s="546" t="s">
        <v>61</v>
      </c>
      <c r="AE68" s="590"/>
      <c r="AF68" s="590"/>
      <c r="AG68" s="590"/>
      <c r="AH68" s="590"/>
    </row>
    <row r="69" spans="2:34" ht="13.5" customHeight="1" x14ac:dyDescent="0.2">
      <c r="B69" s="120" t="s">
        <v>316</v>
      </c>
      <c r="C69" s="550" t="s">
        <v>317</v>
      </c>
      <c r="D69" s="555"/>
      <c r="E69" s="555"/>
      <c r="F69" s="555"/>
      <c r="G69" s="555"/>
      <c r="H69" s="555"/>
      <c r="I69" s="555"/>
      <c r="J69" s="555"/>
      <c r="K69" s="411"/>
      <c r="L69" s="549"/>
      <c r="M69" s="555"/>
      <c r="N69" s="555"/>
      <c r="O69" s="555"/>
      <c r="P69" s="555"/>
      <c r="Q69" s="411"/>
      <c r="R69" s="561"/>
      <c r="S69" s="591"/>
      <c r="T69" s="591"/>
      <c r="U69" s="591"/>
      <c r="V69" s="591"/>
      <c r="W69" s="411"/>
      <c r="X69" s="561"/>
      <c r="Y69" s="591"/>
      <c r="Z69" s="591"/>
      <c r="AA69" s="591"/>
      <c r="AB69" s="591"/>
      <c r="AC69" s="409"/>
      <c r="AD69" s="585"/>
      <c r="AE69" s="592"/>
      <c r="AF69" s="592"/>
      <c r="AG69" s="592"/>
      <c r="AH69" s="592"/>
    </row>
    <row r="70" spans="2:34" ht="13.5" customHeight="1" x14ac:dyDescent="0.2">
      <c r="B70" s="117"/>
      <c r="C70" s="117"/>
      <c r="D70" s="583"/>
      <c r="E70" s="553"/>
      <c r="F70" s="553"/>
      <c r="G70" s="553"/>
      <c r="H70" s="553"/>
      <c r="I70" s="553"/>
      <c r="J70" s="553"/>
      <c r="K70" s="117"/>
      <c r="L70" s="549"/>
      <c r="M70" s="555"/>
      <c r="N70" s="555"/>
      <c r="O70" s="555"/>
      <c r="P70" s="555"/>
      <c r="Q70" s="117"/>
      <c r="R70" s="550"/>
      <c r="S70" s="555"/>
      <c r="T70" s="555"/>
      <c r="U70" s="555"/>
      <c r="V70" s="555"/>
      <c r="W70" s="117"/>
      <c r="X70" s="550"/>
      <c r="Y70" s="555"/>
      <c r="Z70" s="555"/>
      <c r="AA70" s="555"/>
      <c r="AB70" s="555"/>
      <c r="AC70" s="117"/>
      <c r="AD70" s="571">
        <v>237746706</v>
      </c>
      <c r="AE70" s="555"/>
      <c r="AF70" s="555"/>
      <c r="AG70" s="555"/>
      <c r="AH70" s="555"/>
    </row>
    <row r="71" spans="2:34" ht="13.5" customHeight="1" x14ac:dyDescent="0.2">
      <c r="B71" s="117"/>
      <c r="C71" s="412"/>
      <c r="D71" s="583"/>
      <c r="E71" s="553"/>
      <c r="F71" s="553"/>
      <c r="G71" s="553"/>
      <c r="H71" s="553"/>
      <c r="I71" s="553"/>
      <c r="J71" s="553"/>
      <c r="K71" s="117"/>
      <c r="L71" s="549"/>
      <c r="M71" s="555"/>
      <c r="N71" s="555"/>
      <c r="O71" s="555"/>
      <c r="P71" s="555"/>
      <c r="Q71" s="117"/>
      <c r="R71" s="550"/>
      <c r="S71" s="555"/>
      <c r="T71" s="555"/>
      <c r="U71" s="555"/>
      <c r="V71" s="555"/>
      <c r="W71" s="117"/>
      <c r="X71" s="550"/>
      <c r="Y71" s="555"/>
      <c r="Z71" s="555"/>
      <c r="AA71" s="555"/>
      <c r="AB71" s="555"/>
      <c r="AC71" s="117"/>
      <c r="AD71" s="550"/>
      <c r="AE71" s="555"/>
      <c r="AF71" s="555"/>
      <c r="AG71" s="555"/>
      <c r="AH71" s="555"/>
    </row>
    <row r="72" spans="2:34" ht="13.5" customHeight="1" x14ac:dyDescent="0.2">
      <c r="B72" s="120" t="s">
        <v>318</v>
      </c>
      <c r="C72" s="550" t="s">
        <v>319</v>
      </c>
      <c r="D72" s="555"/>
      <c r="E72" s="555"/>
      <c r="F72" s="555"/>
      <c r="G72" s="555"/>
      <c r="H72" s="555"/>
      <c r="I72" s="555"/>
      <c r="J72" s="555"/>
      <c r="K72" s="117"/>
      <c r="L72" s="549"/>
      <c r="M72" s="555"/>
      <c r="N72" s="555"/>
      <c r="O72" s="555"/>
      <c r="P72" s="555"/>
      <c r="Q72" s="117"/>
      <c r="R72" s="550"/>
      <c r="S72" s="555"/>
      <c r="T72" s="555"/>
      <c r="U72" s="555"/>
      <c r="V72" s="555"/>
      <c r="W72" s="117"/>
      <c r="X72" s="550"/>
      <c r="Y72" s="555"/>
      <c r="Z72" s="555"/>
      <c r="AA72" s="555"/>
      <c r="AB72" s="555"/>
      <c r="AC72" s="117"/>
      <c r="AD72" s="550"/>
      <c r="AE72" s="555"/>
      <c r="AF72" s="555"/>
      <c r="AG72" s="555"/>
      <c r="AH72" s="555"/>
    </row>
    <row r="73" spans="2:34" ht="13.5" customHeight="1" x14ac:dyDescent="0.2">
      <c r="B73" s="117"/>
      <c r="C73" s="120" t="s">
        <v>287</v>
      </c>
      <c r="D73" s="583" t="s">
        <v>320</v>
      </c>
      <c r="E73" s="553"/>
      <c r="F73" s="553"/>
      <c r="G73" s="553"/>
      <c r="H73" s="553"/>
      <c r="I73" s="553"/>
      <c r="J73" s="553"/>
      <c r="K73" s="117"/>
      <c r="L73" s="549"/>
      <c r="M73" s="555"/>
      <c r="N73" s="555"/>
      <c r="O73" s="555"/>
      <c r="P73" s="555"/>
      <c r="Q73" s="117"/>
      <c r="R73" s="550"/>
      <c r="S73" s="555"/>
      <c r="T73" s="555"/>
      <c r="U73" s="555"/>
      <c r="V73" s="555"/>
      <c r="W73" s="117"/>
      <c r="X73" s="550"/>
      <c r="Y73" s="555"/>
      <c r="Z73" s="555"/>
      <c r="AA73" s="555"/>
      <c r="AB73" s="555"/>
      <c r="AC73" s="117"/>
      <c r="AD73" s="550"/>
      <c r="AE73" s="555"/>
      <c r="AF73" s="555"/>
      <c r="AG73" s="555"/>
      <c r="AH73" s="555"/>
    </row>
    <row r="74" spans="2:34" ht="13.5" customHeight="1" x14ac:dyDescent="0.2">
      <c r="B74" s="117"/>
      <c r="C74" s="418" t="s">
        <v>222</v>
      </c>
      <c r="D74" s="583" t="s">
        <v>102</v>
      </c>
      <c r="E74" s="553"/>
      <c r="F74" s="553"/>
      <c r="G74" s="553"/>
      <c r="H74" s="553"/>
      <c r="I74" s="553"/>
      <c r="J74" s="553"/>
      <c r="K74" s="117"/>
      <c r="L74" s="549"/>
      <c r="M74" s="555"/>
      <c r="N74" s="555"/>
      <c r="O74" s="555"/>
      <c r="P74" s="555"/>
      <c r="Q74" s="117"/>
      <c r="R74" s="585">
        <v>1889</v>
      </c>
      <c r="S74" s="555"/>
      <c r="T74" s="555"/>
      <c r="U74" s="555"/>
      <c r="V74" s="555"/>
      <c r="W74" s="117"/>
      <c r="X74" s="550"/>
      <c r="Y74" s="555"/>
      <c r="Z74" s="555"/>
      <c r="AA74" s="555"/>
      <c r="AB74" s="555"/>
      <c r="AC74" s="117"/>
      <c r="AD74" s="550"/>
      <c r="AE74" s="555"/>
      <c r="AF74" s="555"/>
      <c r="AG74" s="555"/>
      <c r="AH74" s="555"/>
    </row>
    <row r="75" spans="2:34" ht="13.5" customHeight="1" x14ac:dyDescent="0.2">
      <c r="B75" s="117"/>
      <c r="C75" s="418" t="s">
        <v>321</v>
      </c>
      <c r="D75" s="583" t="s">
        <v>323</v>
      </c>
      <c r="E75" s="553"/>
      <c r="F75" s="553"/>
      <c r="G75" s="553"/>
      <c r="H75" s="553"/>
      <c r="I75" s="553"/>
      <c r="J75" s="553"/>
      <c r="K75" s="411"/>
      <c r="L75" s="549"/>
      <c r="M75" s="555"/>
      <c r="N75" s="555"/>
      <c r="O75" s="555"/>
      <c r="P75" s="555"/>
      <c r="Q75" s="117"/>
      <c r="R75" s="572">
        <v>155546307</v>
      </c>
      <c r="S75" s="573"/>
      <c r="T75" s="573"/>
      <c r="U75" s="573"/>
      <c r="V75" s="573"/>
      <c r="W75" s="117"/>
      <c r="X75" s="550"/>
      <c r="Y75" s="555"/>
      <c r="Z75" s="555"/>
      <c r="AA75" s="555"/>
      <c r="AB75" s="555"/>
      <c r="AC75" s="117"/>
      <c r="AD75" s="550"/>
      <c r="AE75" s="555"/>
      <c r="AF75" s="555"/>
      <c r="AG75" s="555"/>
      <c r="AH75" s="555"/>
    </row>
    <row r="76" spans="2:34" ht="13.5" customHeight="1" x14ac:dyDescent="0.2">
      <c r="B76" s="117"/>
      <c r="C76" s="117"/>
      <c r="D76" s="583" t="s">
        <v>324</v>
      </c>
      <c r="E76" s="553"/>
      <c r="F76" s="553"/>
      <c r="G76" s="553"/>
      <c r="H76" s="553"/>
      <c r="I76" s="553"/>
      <c r="J76" s="553"/>
      <c r="K76" s="117"/>
      <c r="L76" s="549"/>
      <c r="M76" s="555"/>
      <c r="N76" s="555"/>
      <c r="O76" s="555"/>
      <c r="P76" s="555"/>
      <c r="Q76" s="117"/>
      <c r="R76" s="548"/>
      <c r="S76" s="555"/>
      <c r="T76" s="555"/>
      <c r="U76" s="555"/>
      <c r="V76" s="555"/>
      <c r="W76" s="117"/>
      <c r="X76" s="568">
        <f>R74+R75</f>
        <v>155548196</v>
      </c>
      <c r="Y76" s="573"/>
      <c r="Z76" s="573"/>
      <c r="AA76" s="573"/>
      <c r="AB76" s="573"/>
      <c r="AC76" s="117"/>
      <c r="AD76" s="550"/>
      <c r="AE76" s="555"/>
      <c r="AF76" s="555"/>
      <c r="AG76" s="555"/>
      <c r="AH76" s="555"/>
    </row>
    <row r="77" spans="2:34" ht="13.5" customHeight="1" x14ac:dyDescent="0.2">
      <c r="B77" s="117"/>
      <c r="C77" s="117"/>
      <c r="D77" s="583" t="s">
        <v>106</v>
      </c>
      <c r="E77" s="553"/>
      <c r="F77" s="553"/>
      <c r="G77" s="553"/>
      <c r="H77" s="553"/>
      <c r="I77" s="553"/>
      <c r="J77" s="553"/>
      <c r="K77" s="117"/>
      <c r="L77" s="549"/>
      <c r="M77" s="555"/>
      <c r="N77" s="555"/>
      <c r="O77" s="555"/>
      <c r="P77" s="555"/>
      <c r="Q77" s="117"/>
      <c r="R77" s="548"/>
      <c r="S77" s="555"/>
      <c r="T77" s="555"/>
      <c r="U77" s="555"/>
      <c r="V77" s="555"/>
      <c r="W77" s="117"/>
      <c r="X77" s="548"/>
      <c r="Y77" s="555"/>
      <c r="Z77" s="555"/>
      <c r="AA77" s="555"/>
      <c r="AB77" s="555"/>
      <c r="AC77" s="117"/>
      <c r="AD77" s="568">
        <f>X76</f>
        <v>155548196</v>
      </c>
      <c r="AE77" s="573"/>
      <c r="AF77" s="573"/>
      <c r="AG77" s="573"/>
      <c r="AH77" s="573"/>
    </row>
    <row r="78" spans="2:34" ht="13.5" customHeight="1" x14ac:dyDescent="0.2">
      <c r="B78" s="117"/>
      <c r="C78" s="117"/>
      <c r="D78" s="583"/>
      <c r="E78" s="553"/>
      <c r="F78" s="553"/>
      <c r="G78" s="553"/>
      <c r="H78" s="553"/>
      <c r="I78" s="553"/>
      <c r="J78" s="553"/>
      <c r="K78" s="117"/>
      <c r="L78" s="549"/>
      <c r="M78" s="555"/>
      <c r="N78" s="555"/>
      <c r="O78" s="555"/>
      <c r="P78" s="555"/>
      <c r="Q78" s="117"/>
      <c r="R78" s="548"/>
      <c r="S78" s="555"/>
      <c r="T78" s="555"/>
      <c r="U78" s="555"/>
      <c r="V78" s="555"/>
      <c r="W78" s="117"/>
      <c r="X78" s="548"/>
      <c r="Y78" s="555"/>
      <c r="Z78" s="555"/>
      <c r="AA78" s="555"/>
      <c r="AB78" s="555"/>
      <c r="AC78" s="117"/>
      <c r="AD78" s="593"/>
      <c r="AE78" s="574"/>
      <c r="AF78" s="574"/>
      <c r="AG78" s="574"/>
      <c r="AH78" s="574"/>
    </row>
    <row r="79" spans="2:34" ht="13.5" customHeight="1" x14ac:dyDescent="0.2">
      <c r="B79" s="117"/>
      <c r="C79" s="117"/>
      <c r="D79" s="583" t="s">
        <v>107</v>
      </c>
      <c r="E79" s="553"/>
      <c r="F79" s="553"/>
      <c r="G79" s="553"/>
      <c r="H79" s="553"/>
      <c r="I79" s="553"/>
      <c r="J79" s="553"/>
      <c r="K79" s="117"/>
      <c r="L79" s="549"/>
      <c r="M79" s="555"/>
      <c r="N79" s="555"/>
      <c r="O79" s="555"/>
      <c r="P79" s="555"/>
      <c r="Q79" s="117"/>
      <c r="R79" s="548"/>
      <c r="S79" s="555"/>
      <c r="T79" s="555"/>
      <c r="U79" s="555"/>
      <c r="V79" s="555"/>
      <c r="W79" s="117"/>
      <c r="X79" s="548"/>
      <c r="Y79" s="555"/>
      <c r="Z79" s="555"/>
      <c r="AA79" s="555"/>
      <c r="AB79" s="555"/>
      <c r="AC79" s="117"/>
      <c r="AD79" s="568">
        <f>AD70+AD77</f>
        <v>393294902</v>
      </c>
      <c r="AE79" s="573"/>
      <c r="AF79" s="573"/>
      <c r="AG79" s="573"/>
      <c r="AH79" s="573"/>
    </row>
    <row r="80" spans="2:34" ht="13.5" customHeight="1" x14ac:dyDescent="0.2">
      <c r="B80" s="117"/>
      <c r="C80" s="117"/>
      <c r="D80" s="583"/>
      <c r="E80" s="553"/>
      <c r="F80" s="553"/>
      <c r="G80" s="553"/>
      <c r="H80" s="553"/>
      <c r="I80" s="553"/>
      <c r="J80" s="553"/>
      <c r="K80" s="117"/>
      <c r="L80" s="549"/>
      <c r="M80" s="555"/>
      <c r="N80" s="555"/>
      <c r="O80" s="555"/>
      <c r="P80" s="555"/>
      <c r="Q80" s="117"/>
      <c r="R80" s="548"/>
      <c r="S80" s="555"/>
      <c r="T80" s="555"/>
      <c r="U80" s="555"/>
      <c r="V80" s="555"/>
      <c r="W80" s="117"/>
      <c r="X80" s="548"/>
      <c r="Y80" s="555"/>
      <c r="Z80" s="555"/>
      <c r="AA80" s="555"/>
      <c r="AB80" s="555"/>
      <c r="AC80" s="117"/>
      <c r="AD80" s="570"/>
      <c r="AE80" s="574"/>
      <c r="AF80" s="574"/>
      <c r="AG80" s="574"/>
      <c r="AH80" s="574"/>
    </row>
    <row r="81" spans="2:34" ht="13.5" customHeight="1" thickBot="1" x14ac:dyDescent="0.25">
      <c r="B81" s="117"/>
      <c r="C81" s="117"/>
      <c r="D81" s="583" t="s">
        <v>108</v>
      </c>
      <c r="E81" s="553"/>
      <c r="F81" s="553"/>
      <c r="G81" s="553"/>
      <c r="H81" s="553"/>
      <c r="I81" s="553"/>
      <c r="J81" s="553"/>
      <c r="K81" s="117"/>
      <c r="L81" s="549"/>
      <c r="M81" s="545"/>
      <c r="N81" s="545"/>
      <c r="O81" s="545"/>
      <c r="P81" s="545"/>
      <c r="Q81" s="117"/>
      <c r="R81" s="548"/>
      <c r="S81" s="555"/>
      <c r="T81" s="555"/>
      <c r="U81" s="555"/>
      <c r="V81" s="555"/>
      <c r="W81" s="117"/>
      <c r="X81" s="548"/>
      <c r="Y81" s="555"/>
      <c r="Z81" s="555"/>
      <c r="AA81" s="555"/>
      <c r="AB81" s="555"/>
      <c r="AC81" s="117"/>
      <c r="AD81" s="575">
        <f>AD65+AD79</f>
        <v>445479263</v>
      </c>
      <c r="AE81" s="594"/>
      <c r="AF81" s="594"/>
      <c r="AG81" s="594"/>
      <c r="AH81" s="594"/>
    </row>
    <row r="82" spans="2:34" ht="13.5" customHeight="1" thickTop="1" x14ac:dyDescent="0.2">
      <c r="B82" s="117"/>
      <c r="C82" s="117"/>
      <c r="D82" s="583"/>
      <c r="E82" s="553"/>
      <c r="F82" s="553"/>
      <c r="G82" s="553"/>
      <c r="H82" s="553"/>
      <c r="I82" s="553"/>
      <c r="J82" s="553"/>
      <c r="K82" s="117"/>
      <c r="L82" s="549"/>
      <c r="M82" s="545"/>
      <c r="N82" s="545"/>
      <c r="O82" s="545"/>
      <c r="P82" s="545"/>
      <c r="Q82" s="117"/>
      <c r="R82" s="548"/>
      <c r="S82" s="555"/>
      <c r="T82" s="555"/>
      <c r="U82" s="555"/>
      <c r="V82" s="555"/>
      <c r="W82" s="117"/>
      <c r="X82" s="548"/>
      <c r="Y82" s="555"/>
      <c r="Z82" s="555"/>
      <c r="AA82" s="555"/>
      <c r="AB82" s="555"/>
      <c r="AC82" s="117"/>
      <c r="AD82" s="584"/>
      <c r="AE82" s="591"/>
      <c r="AF82" s="591"/>
      <c r="AG82" s="591"/>
      <c r="AH82" s="591"/>
    </row>
    <row r="84" spans="2:34" ht="13.5" customHeight="1" x14ac:dyDescent="0.2">
      <c r="B84" s="117"/>
      <c r="C84" s="544"/>
      <c r="D84" s="545"/>
      <c r="E84" s="545"/>
      <c r="F84" s="545"/>
      <c r="G84" s="545"/>
      <c r="H84" s="545"/>
      <c r="I84" s="412"/>
      <c r="J84" s="546" t="s">
        <v>61</v>
      </c>
      <c r="K84" s="545"/>
      <c r="L84" s="545"/>
      <c r="M84" s="545"/>
      <c r="N84" s="412"/>
      <c r="O84" s="595" t="s">
        <v>61</v>
      </c>
      <c r="P84" s="545"/>
      <c r="Q84" s="545"/>
      <c r="R84" s="545"/>
      <c r="S84" s="117"/>
      <c r="T84" s="546" t="s">
        <v>61</v>
      </c>
      <c r="U84" s="545"/>
      <c r="V84" s="545"/>
      <c r="W84" s="545"/>
    </row>
    <row r="85" spans="2:34" ht="13.5" customHeight="1" x14ac:dyDescent="0.2">
      <c r="B85" s="120" t="s">
        <v>279</v>
      </c>
      <c r="C85" s="548" t="s">
        <v>326</v>
      </c>
      <c r="D85" s="596"/>
      <c r="E85" s="596"/>
      <c r="F85" s="596"/>
      <c r="G85" s="596"/>
      <c r="H85" s="596"/>
      <c r="I85" s="414"/>
      <c r="J85" s="597"/>
      <c r="K85" s="545"/>
      <c r="L85" s="545"/>
      <c r="M85" s="545"/>
      <c r="N85" s="414"/>
      <c r="O85" s="548"/>
      <c r="P85" s="545"/>
      <c r="Q85" s="545"/>
      <c r="R85" s="545"/>
      <c r="S85" s="414"/>
      <c r="T85" s="550"/>
      <c r="U85" s="545"/>
      <c r="V85" s="545"/>
      <c r="W85" s="545"/>
    </row>
    <row r="86" spans="2:34" ht="13.5" customHeight="1" x14ac:dyDescent="0.2">
      <c r="B86" s="117"/>
      <c r="C86" s="121" t="s">
        <v>287</v>
      </c>
      <c r="D86" s="554" t="s">
        <v>327</v>
      </c>
      <c r="E86" s="554"/>
      <c r="F86" s="554"/>
      <c r="G86" s="554"/>
      <c r="H86" s="554"/>
      <c r="I86" s="410"/>
      <c r="J86" s="572">
        <v>63816330</v>
      </c>
      <c r="K86" s="601"/>
      <c r="L86" s="601"/>
      <c r="M86" s="601"/>
      <c r="N86" s="410"/>
      <c r="O86" s="561">
        <f>J86</f>
        <v>63816330</v>
      </c>
      <c r="P86" s="602"/>
      <c r="Q86" s="602"/>
      <c r="R86" s="602"/>
      <c r="S86" s="117"/>
      <c r="T86" s="571"/>
      <c r="U86" s="545"/>
      <c r="V86" s="545"/>
      <c r="W86" s="545"/>
    </row>
    <row r="87" spans="2:34" ht="13.5" customHeight="1" x14ac:dyDescent="0.2">
      <c r="B87" s="120" t="s">
        <v>285</v>
      </c>
      <c r="C87" s="548" t="s">
        <v>329</v>
      </c>
      <c r="D87" s="596"/>
      <c r="E87" s="596"/>
      <c r="F87" s="596"/>
      <c r="G87" s="596"/>
      <c r="H87" s="596"/>
      <c r="I87" s="414"/>
      <c r="J87" s="603"/>
      <c r="K87" s="604"/>
      <c r="L87" s="604"/>
      <c r="M87" s="604"/>
      <c r="N87" s="414"/>
      <c r="O87" s="597"/>
      <c r="P87" s="545"/>
      <c r="Q87" s="545"/>
      <c r="R87" s="545"/>
      <c r="S87" s="414"/>
      <c r="T87" s="550"/>
      <c r="U87" s="545"/>
      <c r="V87" s="545"/>
      <c r="W87" s="545"/>
    </row>
    <row r="88" spans="2:34" ht="13.5" customHeight="1" x14ac:dyDescent="0.2">
      <c r="B88" s="117"/>
      <c r="C88" s="121" t="s">
        <v>287</v>
      </c>
      <c r="D88" s="554" t="s">
        <v>331</v>
      </c>
      <c r="E88" s="553"/>
      <c r="F88" s="553"/>
      <c r="G88" s="553"/>
      <c r="H88" s="553"/>
      <c r="I88" s="415"/>
      <c r="J88" s="561">
        <v>22865480</v>
      </c>
      <c r="K88" s="598"/>
      <c r="L88" s="598"/>
      <c r="M88" s="598"/>
      <c r="N88" s="415"/>
      <c r="O88" s="599"/>
      <c r="P88" s="600"/>
      <c r="Q88" s="600"/>
      <c r="R88" s="600"/>
      <c r="S88" s="117"/>
      <c r="T88" s="550"/>
      <c r="U88" s="545"/>
      <c r="V88" s="545"/>
      <c r="W88" s="545"/>
    </row>
    <row r="89" spans="2:34" ht="13.5" customHeight="1" x14ac:dyDescent="0.2">
      <c r="B89" s="117"/>
      <c r="C89" s="121" t="s">
        <v>339</v>
      </c>
      <c r="D89" s="554" t="s">
        <v>387</v>
      </c>
      <c r="E89" s="553"/>
      <c r="F89" s="553"/>
      <c r="G89" s="553"/>
      <c r="H89" s="553"/>
      <c r="I89" s="415"/>
      <c r="J89" s="561">
        <v>84190</v>
      </c>
      <c r="K89" s="598"/>
      <c r="L89" s="598"/>
      <c r="M89" s="598"/>
      <c r="N89" s="415"/>
      <c r="O89" s="599"/>
      <c r="P89" s="600"/>
      <c r="Q89" s="600"/>
      <c r="R89" s="600"/>
      <c r="S89" s="117"/>
      <c r="T89" s="550"/>
      <c r="U89" s="545"/>
      <c r="V89" s="545"/>
      <c r="W89" s="545"/>
    </row>
    <row r="90" spans="2:34" ht="13.5" customHeight="1" x14ac:dyDescent="0.2">
      <c r="B90" s="117"/>
      <c r="C90" s="121" t="s">
        <v>341</v>
      </c>
      <c r="D90" s="554" t="s">
        <v>333</v>
      </c>
      <c r="E90" s="553"/>
      <c r="F90" s="553"/>
      <c r="G90" s="553"/>
      <c r="H90" s="553"/>
      <c r="I90" s="416"/>
      <c r="J90" s="561">
        <v>10651752</v>
      </c>
      <c r="K90" s="598"/>
      <c r="L90" s="598"/>
      <c r="M90" s="598"/>
      <c r="N90" s="413"/>
      <c r="O90" s="599"/>
      <c r="P90" s="600"/>
      <c r="Q90" s="600"/>
      <c r="R90" s="600"/>
      <c r="S90" s="117"/>
      <c r="T90" s="550"/>
      <c r="U90" s="545"/>
      <c r="V90" s="545"/>
      <c r="W90" s="545"/>
    </row>
    <row r="91" spans="2:34" ht="13.5" customHeight="1" x14ac:dyDescent="0.2">
      <c r="B91" s="117"/>
      <c r="C91" s="121" t="s">
        <v>372</v>
      </c>
      <c r="D91" s="554" t="s">
        <v>335</v>
      </c>
      <c r="E91" s="553"/>
      <c r="F91" s="553"/>
      <c r="G91" s="553"/>
      <c r="H91" s="553"/>
      <c r="I91" s="416"/>
      <c r="J91" s="556">
        <v>9225034</v>
      </c>
      <c r="K91" s="606"/>
      <c r="L91" s="606"/>
      <c r="M91" s="606"/>
      <c r="N91" s="413"/>
      <c r="O91" s="568">
        <f>J88+J89+J90+J91</f>
        <v>42826456</v>
      </c>
      <c r="P91" s="568"/>
      <c r="Q91" s="568"/>
      <c r="R91" s="568"/>
      <c r="S91" s="117"/>
      <c r="T91" s="550"/>
      <c r="U91" s="545"/>
      <c r="V91" s="545"/>
      <c r="W91" s="545"/>
    </row>
    <row r="92" spans="2:34" ht="13.5" customHeight="1" x14ac:dyDescent="0.2">
      <c r="B92" s="117"/>
      <c r="C92" s="554" t="s">
        <v>336</v>
      </c>
      <c r="D92" s="605"/>
      <c r="E92" s="605"/>
      <c r="F92" s="605"/>
      <c r="G92" s="605"/>
      <c r="H92" s="605"/>
      <c r="I92" s="416"/>
      <c r="J92" s="566"/>
      <c r="K92" s="567"/>
      <c r="L92" s="567"/>
      <c r="M92" s="567"/>
      <c r="N92" s="413"/>
      <c r="O92" s="561"/>
      <c r="P92" s="545"/>
      <c r="Q92" s="545"/>
      <c r="R92" s="545"/>
      <c r="S92" s="117"/>
      <c r="T92" s="584">
        <f>O86-O91</f>
        <v>20989874</v>
      </c>
      <c r="U92" s="604"/>
      <c r="V92" s="604"/>
      <c r="W92" s="604"/>
    </row>
    <row r="93" spans="2:34" ht="13.5" customHeight="1" x14ac:dyDescent="0.2">
      <c r="B93" s="120" t="s">
        <v>295</v>
      </c>
      <c r="C93" s="548" t="s">
        <v>337</v>
      </c>
      <c r="D93" s="596"/>
      <c r="E93" s="596"/>
      <c r="F93" s="596"/>
      <c r="G93" s="596"/>
      <c r="H93" s="596"/>
      <c r="I93" s="414"/>
      <c r="J93" s="597"/>
      <c r="K93" s="545"/>
      <c r="L93" s="545"/>
      <c r="M93" s="545"/>
      <c r="N93" s="414"/>
      <c r="O93" s="561"/>
      <c r="P93" s="545"/>
      <c r="Q93" s="545"/>
      <c r="R93" s="545"/>
      <c r="S93" s="414"/>
      <c r="T93" s="550"/>
      <c r="U93" s="545"/>
      <c r="V93" s="545"/>
      <c r="W93" s="545"/>
    </row>
    <row r="94" spans="2:34" ht="13.5" customHeight="1" x14ac:dyDescent="0.2">
      <c r="B94" s="117"/>
      <c r="C94" s="120" t="s">
        <v>287</v>
      </c>
      <c r="D94" s="583" t="s">
        <v>338</v>
      </c>
      <c r="E94" s="553"/>
      <c r="F94" s="553"/>
      <c r="G94" s="553"/>
      <c r="H94" s="553"/>
      <c r="I94" s="411"/>
      <c r="J94" s="561">
        <v>28986</v>
      </c>
      <c r="K94" s="549"/>
      <c r="L94" s="549"/>
      <c r="M94" s="549"/>
      <c r="N94" s="413"/>
      <c r="O94" s="561"/>
      <c r="P94" s="545"/>
      <c r="Q94" s="545"/>
      <c r="R94" s="545"/>
      <c r="S94" s="117"/>
      <c r="T94" s="550"/>
      <c r="U94" s="545"/>
      <c r="V94" s="545"/>
      <c r="W94" s="545"/>
    </row>
    <row r="95" spans="2:34" ht="13.5" customHeight="1" x14ac:dyDescent="0.2">
      <c r="B95" s="117"/>
      <c r="C95" s="120" t="s">
        <v>339</v>
      </c>
      <c r="D95" s="583" t="s">
        <v>340</v>
      </c>
      <c r="E95" s="553"/>
      <c r="F95" s="553"/>
      <c r="G95" s="553"/>
      <c r="H95" s="553"/>
      <c r="I95" s="416"/>
      <c r="J95" s="556">
        <v>1506138</v>
      </c>
      <c r="K95" s="607"/>
      <c r="L95" s="607"/>
      <c r="M95" s="607"/>
      <c r="N95" s="413"/>
      <c r="O95" s="561"/>
      <c r="P95" s="549"/>
      <c r="Q95" s="549"/>
      <c r="R95" s="549"/>
      <c r="S95" s="117"/>
      <c r="T95" s="550"/>
      <c r="U95" s="545"/>
      <c r="V95" s="545"/>
      <c r="W95" s="545"/>
    </row>
    <row r="96" spans="2:34" ht="13.5" customHeight="1" x14ac:dyDescent="0.2">
      <c r="B96" s="117"/>
      <c r="C96" s="120" t="s">
        <v>341</v>
      </c>
      <c r="D96" s="583" t="s">
        <v>342</v>
      </c>
      <c r="E96" s="553"/>
      <c r="F96" s="553"/>
      <c r="G96" s="553"/>
      <c r="H96" s="553"/>
      <c r="I96" s="416"/>
      <c r="J96" s="572">
        <v>211182</v>
      </c>
      <c r="K96" s="580"/>
      <c r="L96" s="580"/>
      <c r="M96" s="580"/>
      <c r="N96" s="413"/>
      <c r="O96" s="561">
        <f>J94+J95+J96</f>
        <v>1746306</v>
      </c>
      <c r="P96" s="549"/>
      <c r="Q96" s="549"/>
      <c r="R96" s="549"/>
      <c r="S96" s="117"/>
      <c r="T96" s="550"/>
      <c r="U96" s="545"/>
      <c r="V96" s="545"/>
      <c r="W96" s="545"/>
    </row>
    <row r="97" spans="2:23" ht="13.5" customHeight="1" x14ac:dyDescent="0.2">
      <c r="B97" s="120" t="s">
        <v>300</v>
      </c>
      <c r="C97" s="550" t="s">
        <v>344</v>
      </c>
      <c r="D97" s="596"/>
      <c r="E97" s="596"/>
      <c r="F97" s="596"/>
      <c r="G97" s="596"/>
      <c r="H97" s="596"/>
      <c r="I97" s="414"/>
      <c r="J97" s="603"/>
      <c r="K97" s="604"/>
      <c r="L97" s="604"/>
      <c r="M97" s="604"/>
      <c r="N97" s="414"/>
      <c r="O97" s="597"/>
      <c r="P97" s="545"/>
      <c r="Q97" s="545"/>
      <c r="R97" s="545"/>
      <c r="S97" s="414"/>
      <c r="T97" s="550"/>
      <c r="U97" s="545"/>
      <c r="V97" s="545"/>
      <c r="W97" s="545"/>
    </row>
    <row r="98" spans="2:23" ht="13.5" customHeight="1" x14ac:dyDescent="0.2">
      <c r="B98" s="117"/>
      <c r="C98" s="120" t="s">
        <v>287</v>
      </c>
      <c r="D98" s="610" t="s">
        <v>345</v>
      </c>
      <c r="E98" s="611"/>
      <c r="F98" s="611"/>
      <c r="G98" s="611"/>
      <c r="H98" s="611"/>
      <c r="I98" s="418"/>
      <c r="J98" s="572">
        <v>228731</v>
      </c>
      <c r="K98" s="601"/>
      <c r="L98" s="601"/>
      <c r="M98" s="601"/>
      <c r="N98" s="418"/>
      <c r="O98" s="568">
        <f>J98</f>
        <v>228731</v>
      </c>
      <c r="P98" s="580"/>
      <c r="Q98" s="580"/>
      <c r="R98" s="580"/>
      <c r="S98" s="117"/>
      <c r="T98" s="612">
        <f>O96-O98</f>
        <v>1517575</v>
      </c>
      <c r="U98" s="613"/>
      <c r="V98" s="613"/>
      <c r="W98" s="613"/>
    </row>
    <row r="99" spans="2:23" ht="13.5" customHeight="1" x14ac:dyDescent="0.2">
      <c r="B99" s="412"/>
      <c r="C99" s="583" t="s">
        <v>346</v>
      </c>
      <c r="D99" s="605"/>
      <c r="E99" s="605"/>
      <c r="F99" s="605"/>
      <c r="G99" s="605"/>
      <c r="H99" s="605"/>
      <c r="I99" s="412"/>
      <c r="J99" s="548"/>
      <c r="K99" s="604"/>
      <c r="L99" s="604"/>
      <c r="M99" s="604"/>
      <c r="N99" s="412"/>
      <c r="O99" s="570"/>
      <c r="P99" s="567"/>
      <c r="Q99" s="567"/>
      <c r="R99" s="567"/>
      <c r="S99" s="412"/>
      <c r="T99" s="593">
        <f>T92+T98</f>
        <v>22507449</v>
      </c>
      <c r="U99" s="614"/>
      <c r="V99" s="614"/>
      <c r="W99" s="614"/>
    </row>
    <row r="100" spans="2:23" ht="13.5" customHeight="1" x14ac:dyDescent="0.2">
      <c r="B100" s="412"/>
      <c r="C100" s="583" t="s">
        <v>353</v>
      </c>
      <c r="D100" s="605"/>
      <c r="E100" s="605"/>
      <c r="F100" s="605"/>
      <c r="G100" s="605"/>
      <c r="H100" s="605"/>
      <c r="I100" s="412"/>
      <c r="J100" s="550"/>
      <c r="K100" s="545"/>
      <c r="L100" s="545"/>
      <c r="M100" s="545"/>
      <c r="N100" s="412"/>
      <c r="O100" s="550"/>
      <c r="P100" s="545"/>
      <c r="Q100" s="545"/>
      <c r="R100" s="545"/>
      <c r="S100" s="412"/>
      <c r="T100" s="584">
        <f>T99</f>
        <v>22507449</v>
      </c>
      <c r="U100" s="608"/>
      <c r="V100" s="608"/>
      <c r="W100" s="608"/>
    </row>
    <row r="101" spans="2:23" ht="13.5" customHeight="1" x14ac:dyDescent="0.2">
      <c r="B101" s="117"/>
      <c r="C101" s="583" t="s">
        <v>354</v>
      </c>
      <c r="D101" s="609"/>
      <c r="E101" s="609"/>
      <c r="F101" s="609"/>
      <c r="G101" s="609"/>
      <c r="H101" s="609"/>
      <c r="I101" s="412"/>
      <c r="J101" s="550"/>
      <c r="K101" s="545"/>
      <c r="L101" s="545"/>
      <c r="M101" s="545"/>
      <c r="N101" s="412"/>
      <c r="O101" s="550"/>
      <c r="P101" s="545"/>
      <c r="Q101" s="545"/>
      <c r="R101" s="545"/>
      <c r="S101" s="412"/>
      <c r="T101" s="572">
        <v>131408149</v>
      </c>
      <c r="U101" s="601"/>
      <c r="V101" s="601"/>
      <c r="W101" s="601"/>
    </row>
    <row r="102" spans="2:23" ht="13.5" customHeight="1" x14ac:dyDescent="0.2">
      <c r="B102" s="117"/>
      <c r="C102" s="583" t="s">
        <v>355</v>
      </c>
      <c r="D102" s="609"/>
      <c r="E102" s="609"/>
      <c r="F102" s="609"/>
      <c r="G102" s="609"/>
      <c r="H102" s="609"/>
      <c r="I102" s="412"/>
      <c r="J102" s="550"/>
      <c r="K102" s="545"/>
      <c r="L102" s="545"/>
      <c r="M102" s="545"/>
      <c r="N102" s="412"/>
      <c r="O102" s="550"/>
      <c r="P102" s="545"/>
      <c r="Q102" s="545"/>
      <c r="R102" s="545"/>
      <c r="S102" s="412"/>
      <c r="T102" s="537">
        <v>1630709</v>
      </c>
      <c r="U102" s="616"/>
      <c r="V102" s="616"/>
      <c r="W102" s="616"/>
    </row>
    <row r="103" spans="2:23" ht="13.5" customHeight="1" thickBot="1" x14ac:dyDescent="0.25">
      <c r="B103" s="412"/>
      <c r="C103" s="583" t="s">
        <v>323</v>
      </c>
      <c r="D103" s="609"/>
      <c r="E103" s="609"/>
      <c r="F103" s="609"/>
      <c r="G103" s="609"/>
      <c r="H103" s="609"/>
      <c r="I103" s="412"/>
      <c r="J103" s="550"/>
      <c r="K103" s="545"/>
      <c r="L103" s="545"/>
      <c r="M103" s="545"/>
      <c r="N103" s="412"/>
      <c r="O103" s="550"/>
      <c r="P103" s="545"/>
      <c r="Q103" s="545"/>
      <c r="R103" s="545"/>
      <c r="S103" s="412"/>
      <c r="T103" s="617">
        <f>T100+T101+T102</f>
        <v>155546307</v>
      </c>
      <c r="U103" s="618"/>
      <c r="V103" s="618"/>
      <c r="W103" s="618"/>
    </row>
    <row r="104" spans="2:23" ht="13.5" customHeight="1" thickTop="1" x14ac:dyDescent="0.2">
      <c r="B104" s="412"/>
      <c r="C104" s="550"/>
      <c r="D104" s="545"/>
      <c r="E104" s="545"/>
      <c r="F104" s="545"/>
      <c r="G104" s="545"/>
      <c r="H104" s="545"/>
      <c r="I104" s="412"/>
      <c r="J104" s="550"/>
      <c r="K104" s="545"/>
      <c r="L104" s="545"/>
      <c r="M104" s="545"/>
      <c r="N104" s="412"/>
      <c r="O104" s="550"/>
      <c r="P104" s="545"/>
      <c r="Q104" s="545"/>
      <c r="R104" s="545"/>
      <c r="S104" s="412"/>
      <c r="T104" s="576"/>
      <c r="U104" s="615"/>
      <c r="V104" s="615"/>
      <c r="W104" s="615"/>
    </row>
  </sheetData>
  <mergeCells count="510">
    <mergeCell ref="C104:H104"/>
    <mergeCell ref="J104:M104"/>
    <mergeCell ref="O104:R104"/>
    <mergeCell ref="T104:W104"/>
    <mergeCell ref="C102:H102"/>
    <mergeCell ref="J102:M102"/>
    <mergeCell ref="O102:R102"/>
    <mergeCell ref="T102:W102"/>
    <mergeCell ref="C103:H103"/>
    <mergeCell ref="J103:M103"/>
    <mergeCell ref="O103:R103"/>
    <mergeCell ref="T103:W103"/>
    <mergeCell ref="C100:H100"/>
    <mergeCell ref="J100:M100"/>
    <mergeCell ref="O100:R100"/>
    <mergeCell ref="T100:W100"/>
    <mergeCell ref="C101:H101"/>
    <mergeCell ref="J101:M101"/>
    <mergeCell ref="O101:R101"/>
    <mergeCell ref="T101:W101"/>
    <mergeCell ref="D98:H98"/>
    <mergeCell ref="J98:M98"/>
    <mergeCell ref="O98:R98"/>
    <mergeCell ref="T98:W98"/>
    <mergeCell ref="C99:H99"/>
    <mergeCell ref="J99:M99"/>
    <mergeCell ref="O99:R99"/>
    <mergeCell ref="T99:W99"/>
    <mergeCell ref="D96:H96"/>
    <mergeCell ref="J96:M96"/>
    <mergeCell ref="O96:R96"/>
    <mergeCell ref="T96:W96"/>
    <mergeCell ref="C97:H97"/>
    <mergeCell ref="J97:M97"/>
    <mergeCell ref="O97:R97"/>
    <mergeCell ref="T97:W97"/>
    <mergeCell ref="D94:H94"/>
    <mergeCell ref="J94:M94"/>
    <mergeCell ref="O94:R94"/>
    <mergeCell ref="T94:W94"/>
    <mergeCell ref="D95:H95"/>
    <mergeCell ref="J95:M95"/>
    <mergeCell ref="O95:R95"/>
    <mergeCell ref="T95:W95"/>
    <mergeCell ref="C92:H92"/>
    <mergeCell ref="J92:M92"/>
    <mergeCell ref="O92:R92"/>
    <mergeCell ref="T92:W92"/>
    <mergeCell ref="C93:H93"/>
    <mergeCell ref="J93:M93"/>
    <mergeCell ref="O93:R93"/>
    <mergeCell ref="T93:W93"/>
    <mergeCell ref="D90:H90"/>
    <mergeCell ref="J90:M90"/>
    <mergeCell ref="O90:R90"/>
    <mergeCell ref="T90:W90"/>
    <mergeCell ref="D91:H91"/>
    <mergeCell ref="J91:M91"/>
    <mergeCell ref="O91:R91"/>
    <mergeCell ref="T91:W91"/>
    <mergeCell ref="D88:H88"/>
    <mergeCell ref="J88:M88"/>
    <mergeCell ref="O88:R88"/>
    <mergeCell ref="T88:W88"/>
    <mergeCell ref="D89:H89"/>
    <mergeCell ref="J89:M89"/>
    <mergeCell ref="O89:R89"/>
    <mergeCell ref="T89:W89"/>
    <mergeCell ref="D86:H86"/>
    <mergeCell ref="J86:M86"/>
    <mergeCell ref="O86:R86"/>
    <mergeCell ref="T86:W86"/>
    <mergeCell ref="C87:H87"/>
    <mergeCell ref="J87:M87"/>
    <mergeCell ref="O87:R87"/>
    <mergeCell ref="T87:W87"/>
    <mergeCell ref="C84:H84"/>
    <mergeCell ref="J84:M84"/>
    <mergeCell ref="O84:R84"/>
    <mergeCell ref="T84:W84"/>
    <mergeCell ref="C85:H85"/>
    <mergeCell ref="J85:M85"/>
    <mergeCell ref="O85:R85"/>
    <mergeCell ref="T85:W85"/>
    <mergeCell ref="D81:J81"/>
    <mergeCell ref="L81:P81"/>
    <mergeCell ref="R81:V81"/>
    <mergeCell ref="X81:AB81"/>
    <mergeCell ref="AD81:AH81"/>
    <mergeCell ref="D82:J82"/>
    <mergeCell ref="L82:P82"/>
    <mergeCell ref="R82:V82"/>
    <mergeCell ref="X82:AB82"/>
    <mergeCell ref="AD82:AH82"/>
    <mergeCell ref="D79:J79"/>
    <mergeCell ref="L79:P79"/>
    <mergeCell ref="R79:V79"/>
    <mergeCell ref="X79:AB79"/>
    <mergeCell ref="AD79:AH79"/>
    <mergeCell ref="D80:J80"/>
    <mergeCell ref="L80:P80"/>
    <mergeCell ref="R80:V80"/>
    <mergeCell ref="X80:AB80"/>
    <mergeCell ref="AD80:AH80"/>
    <mergeCell ref="D77:J77"/>
    <mergeCell ref="L77:P77"/>
    <mergeCell ref="R77:V77"/>
    <mergeCell ref="X77:AB77"/>
    <mergeCell ref="AD77:AH77"/>
    <mergeCell ref="D78:J78"/>
    <mergeCell ref="L78:P78"/>
    <mergeCell ref="R78:V78"/>
    <mergeCell ref="X78:AB78"/>
    <mergeCell ref="AD78:AH78"/>
    <mergeCell ref="D75:J75"/>
    <mergeCell ref="L75:P75"/>
    <mergeCell ref="R75:V75"/>
    <mergeCell ref="X75:AB75"/>
    <mergeCell ref="AD75:AH75"/>
    <mergeCell ref="D76:J76"/>
    <mergeCell ref="L76:P76"/>
    <mergeCell ref="R76:V76"/>
    <mergeCell ref="X76:AB76"/>
    <mergeCell ref="AD76:AH76"/>
    <mergeCell ref="D73:J73"/>
    <mergeCell ref="L73:P73"/>
    <mergeCell ref="R73:V73"/>
    <mergeCell ref="X73:AB73"/>
    <mergeCell ref="AD73:AH73"/>
    <mergeCell ref="D74:J74"/>
    <mergeCell ref="L74:P74"/>
    <mergeCell ref="R74:V74"/>
    <mergeCell ref="X74:AB74"/>
    <mergeCell ref="AD74:AH74"/>
    <mergeCell ref="D71:J71"/>
    <mergeCell ref="L71:P71"/>
    <mergeCell ref="R71:V71"/>
    <mergeCell ref="X71:AB71"/>
    <mergeCell ref="AD71:AH71"/>
    <mergeCell ref="C72:J72"/>
    <mergeCell ref="L72:P72"/>
    <mergeCell ref="R72:V72"/>
    <mergeCell ref="X72:AB72"/>
    <mergeCell ref="AD72:AH72"/>
    <mergeCell ref="C69:J69"/>
    <mergeCell ref="L69:P69"/>
    <mergeCell ref="R69:V69"/>
    <mergeCell ref="X69:AB69"/>
    <mergeCell ref="AD69:AH69"/>
    <mergeCell ref="D70:J70"/>
    <mergeCell ref="L70:P70"/>
    <mergeCell ref="R70:V70"/>
    <mergeCell ref="X70:AB70"/>
    <mergeCell ref="AD70:AH70"/>
    <mergeCell ref="B67:AH67"/>
    <mergeCell ref="C68:J68"/>
    <mergeCell ref="L68:P68"/>
    <mergeCell ref="R68:V68"/>
    <mergeCell ref="X68:AB68"/>
    <mergeCell ref="AD68:AH68"/>
    <mergeCell ref="D65:J65"/>
    <mergeCell ref="L65:P65"/>
    <mergeCell ref="R65:V65"/>
    <mergeCell ref="X65:AB65"/>
    <mergeCell ref="AD65:AH65"/>
    <mergeCell ref="D66:J66"/>
    <mergeCell ref="L66:P66"/>
    <mergeCell ref="R66:V66"/>
    <mergeCell ref="X66:AB66"/>
    <mergeCell ref="AD66:AH66"/>
    <mergeCell ref="D63:J63"/>
    <mergeCell ref="L63:P63"/>
    <mergeCell ref="R63:V63"/>
    <mergeCell ref="X63:AB63"/>
    <mergeCell ref="AD63:AH63"/>
    <mergeCell ref="D64:J64"/>
    <mergeCell ref="L64:P64"/>
    <mergeCell ref="R64:V64"/>
    <mergeCell ref="X64:AB64"/>
    <mergeCell ref="AD64:AH64"/>
    <mergeCell ref="D61:J61"/>
    <mergeCell ref="L61:P61"/>
    <mergeCell ref="R61:V61"/>
    <mergeCell ref="X61:AB61"/>
    <mergeCell ref="AD61:AH61"/>
    <mergeCell ref="D62:J62"/>
    <mergeCell ref="L62:P62"/>
    <mergeCell ref="R62:V62"/>
    <mergeCell ref="X62:AB62"/>
    <mergeCell ref="AD62:AH62"/>
    <mergeCell ref="D59:J59"/>
    <mergeCell ref="L59:P59"/>
    <mergeCell ref="R59:V59"/>
    <mergeCell ref="X59:AB59"/>
    <mergeCell ref="AD59:AH59"/>
    <mergeCell ref="C60:J60"/>
    <mergeCell ref="L60:P60"/>
    <mergeCell ref="R60:V60"/>
    <mergeCell ref="X60:AB60"/>
    <mergeCell ref="AD60:AH60"/>
    <mergeCell ref="D57:J57"/>
    <mergeCell ref="L57:P57"/>
    <mergeCell ref="R57:V57"/>
    <mergeCell ref="X57:AB57"/>
    <mergeCell ref="AD57:AH57"/>
    <mergeCell ref="D58:J58"/>
    <mergeCell ref="L58:P58"/>
    <mergeCell ref="R58:V58"/>
    <mergeCell ref="X58:AB58"/>
    <mergeCell ref="AD58:AH58"/>
    <mergeCell ref="D55:J55"/>
    <mergeCell ref="L55:P55"/>
    <mergeCell ref="R55:V55"/>
    <mergeCell ref="X55:AB55"/>
    <mergeCell ref="AD55:AH55"/>
    <mergeCell ref="D56:J56"/>
    <mergeCell ref="L56:P56"/>
    <mergeCell ref="R56:V56"/>
    <mergeCell ref="X56:AB56"/>
    <mergeCell ref="AD56:AH56"/>
    <mergeCell ref="D53:J53"/>
    <mergeCell ref="L53:P53"/>
    <mergeCell ref="R53:V53"/>
    <mergeCell ref="X53:AB53"/>
    <mergeCell ref="AD53:AH53"/>
    <mergeCell ref="D54:J54"/>
    <mergeCell ref="L54:P54"/>
    <mergeCell ref="R54:V54"/>
    <mergeCell ref="X54:AB54"/>
    <mergeCell ref="AD54:AH54"/>
    <mergeCell ref="D51:J51"/>
    <mergeCell ref="L51:P51"/>
    <mergeCell ref="R51:V51"/>
    <mergeCell ref="X51:AB51"/>
    <mergeCell ref="AD51:AH51"/>
    <mergeCell ref="D52:K52"/>
    <mergeCell ref="L52:P52"/>
    <mergeCell ref="R52:V52"/>
    <mergeCell ref="X52:AB52"/>
    <mergeCell ref="AD52:AH52"/>
    <mergeCell ref="D49:J49"/>
    <mergeCell ref="L49:P49"/>
    <mergeCell ref="R49:V49"/>
    <mergeCell ref="X49:AB49"/>
    <mergeCell ref="AD49:AH49"/>
    <mergeCell ref="C50:J50"/>
    <mergeCell ref="L50:P50"/>
    <mergeCell ref="R50:V50"/>
    <mergeCell ref="X50:AB50"/>
    <mergeCell ref="AD50:AH50"/>
    <mergeCell ref="D47:J47"/>
    <mergeCell ref="L47:P47"/>
    <mergeCell ref="R47:V47"/>
    <mergeCell ref="X47:AB47"/>
    <mergeCell ref="AD47:AH47"/>
    <mergeCell ref="D48:J48"/>
    <mergeCell ref="L48:P48"/>
    <mergeCell ref="R48:V48"/>
    <mergeCell ref="X48:AB48"/>
    <mergeCell ref="AD48:AH48"/>
    <mergeCell ref="D45:K45"/>
    <mergeCell ref="L45:P45"/>
    <mergeCell ref="R45:V45"/>
    <mergeCell ref="X45:AB45"/>
    <mergeCell ref="AD45:AH45"/>
    <mergeCell ref="D46:J46"/>
    <mergeCell ref="L46:P46"/>
    <mergeCell ref="R46:V46"/>
    <mergeCell ref="X46:AB46"/>
    <mergeCell ref="AD46:AH46"/>
    <mergeCell ref="C43:J43"/>
    <mergeCell ref="L43:P43"/>
    <mergeCell ref="R43:V43"/>
    <mergeCell ref="X43:AB43"/>
    <mergeCell ref="AD43:AH43"/>
    <mergeCell ref="D44:J44"/>
    <mergeCell ref="L44:P44"/>
    <mergeCell ref="R44:V44"/>
    <mergeCell ref="X44:AB44"/>
    <mergeCell ref="AD44:AH44"/>
    <mergeCell ref="D37:J37"/>
    <mergeCell ref="L37:P37"/>
    <mergeCell ref="R37:V37"/>
    <mergeCell ref="X37:AB37"/>
    <mergeCell ref="AD37:AH37"/>
    <mergeCell ref="B41:AH41"/>
    <mergeCell ref="C42:J42"/>
    <mergeCell ref="L42:P42"/>
    <mergeCell ref="R42:V42"/>
    <mergeCell ref="X42:AB42"/>
    <mergeCell ref="AD42:AH42"/>
    <mergeCell ref="D38:J38"/>
    <mergeCell ref="L38:P38"/>
    <mergeCell ref="R38:V38"/>
    <mergeCell ref="X38:AB38"/>
    <mergeCell ref="AD38:AH38"/>
    <mergeCell ref="D39:J39"/>
    <mergeCell ref="L39:P39"/>
    <mergeCell ref="R39:V39"/>
    <mergeCell ref="X39:AB39"/>
    <mergeCell ref="AD39:AH39"/>
    <mergeCell ref="D35:J35"/>
    <mergeCell ref="L35:P35"/>
    <mergeCell ref="R35:V35"/>
    <mergeCell ref="X35:AB35"/>
    <mergeCell ref="AD35:AH35"/>
    <mergeCell ref="D36:J36"/>
    <mergeCell ref="L36:P36"/>
    <mergeCell ref="R36:V36"/>
    <mergeCell ref="X36:AB36"/>
    <mergeCell ref="AD36:AH36"/>
    <mergeCell ref="D33:J33"/>
    <mergeCell ref="L33:P33"/>
    <mergeCell ref="R33:V33"/>
    <mergeCell ref="X33:AB33"/>
    <mergeCell ref="AD33:AH33"/>
    <mergeCell ref="C34:J34"/>
    <mergeCell ref="L34:P34"/>
    <mergeCell ref="R34:V34"/>
    <mergeCell ref="X34:AB34"/>
    <mergeCell ref="AD34:AH34"/>
    <mergeCell ref="D31:J31"/>
    <mergeCell ref="L31:P31"/>
    <mergeCell ref="R31:V31"/>
    <mergeCell ref="X31:AB31"/>
    <mergeCell ref="AD31:AH31"/>
    <mergeCell ref="D32:J32"/>
    <mergeCell ref="L32:P32"/>
    <mergeCell ref="R32:V32"/>
    <mergeCell ref="X32:AB32"/>
    <mergeCell ref="AD32:AH32"/>
    <mergeCell ref="D29:J29"/>
    <mergeCell ref="L29:P29"/>
    <mergeCell ref="R29:V29"/>
    <mergeCell ref="X29:AB29"/>
    <mergeCell ref="AD29:AH29"/>
    <mergeCell ref="D30:J30"/>
    <mergeCell ref="L30:P30"/>
    <mergeCell ref="R30:V30"/>
    <mergeCell ref="X30:AB30"/>
    <mergeCell ref="AD30:AH30"/>
    <mergeCell ref="D27:J27"/>
    <mergeCell ref="L27:P27"/>
    <mergeCell ref="R27:V27"/>
    <mergeCell ref="X27:AB27"/>
    <mergeCell ref="AD27:AH27"/>
    <mergeCell ref="D28:J28"/>
    <mergeCell ref="L28:P28"/>
    <mergeCell ref="R28:V28"/>
    <mergeCell ref="X28:AB28"/>
    <mergeCell ref="AD28:AH28"/>
    <mergeCell ref="D25:J25"/>
    <mergeCell ref="L25:P25"/>
    <mergeCell ref="R25:V25"/>
    <mergeCell ref="X25:AB25"/>
    <mergeCell ref="AD25:AH25"/>
    <mergeCell ref="D26:J26"/>
    <mergeCell ref="L26:P26"/>
    <mergeCell ref="R26:V26"/>
    <mergeCell ref="X26:AB26"/>
    <mergeCell ref="AD26:AH26"/>
    <mergeCell ref="D23:J23"/>
    <mergeCell ref="L23:P23"/>
    <mergeCell ref="R23:V23"/>
    <mergeCell ref="X23:AB23"/>
    <mergeCell ref="AD23:AH23"/>
    <mergeCell ref="D24:J24"/>
    <mergeCell ref="L24:P24"/>
    <mergeCell ref="R24:V24"/>
    <mergeCell ref="X24:AB24"/>
    <mergeCell ref="AD24:AH24"/>
    <mergeCell ref="AN17:AS17"/>
    <mergeCell ref="B20:AH20"/>
    <mergeCell ref="C21:J21"/>
    <mergeCell ref="L21:P21"/>
    <mergeCell ref="R21:V21"/>
    <mergeCell ref="X21:AB21"/>
    <mergeCell ref="AD21:AH21"/>
    <mergeCell ref="C22:J22"/>
    <mergeCell ref="L22:P22"/>
    <mergeCell ref="R22:V22"/>
    <mergeCell ref="X22:AB22"/>
    <mergeCell ref="AD22:AH22"/>
    <mergeCell ref="B17:G17"/>
    <mergeCell ref="H17:K17"/>
    <mergeCell ref="L17:O17"/>
    <mergeCell ref="P17:S17"/>
    <mergeCell ref="T17:W17"/>
    <mergeCell ref="X17:AA17"/>
    <mergeCell ref="AB17:AE17"/>
    <mergeCell ref="AF17:AI17"/>
    <mergeCell ref="AJ17:AM17"/>
    <mergeCell ref="AN15:AS15"/>
    <mergeCell ref="B16:G16"/>
    <mergeCell ref="H16:K16"/>
    <mergeCell ref="L16:O16"/>
    <mergeCell ref="P16:S16"/>
    <mergeCell ref="T16:W16"/>
    <mergeCell ref="X16:AA16"/>
    <mergeCell ref="AB16:AE16"/>
    <mergeCell ref="AF16:AI16"/>
    <mergeCell ref="AJ16:AM16"/>
    <mergeCell ref="AN16:AS16"/>
    <mergeCell ref="B15:G15"/>
    <mergeCell ref="H15:K15"/>
    <mergeCell ref="L15:O15"/>
    <mergeCell ref="P15:S15"/>
    <mergeCell ref="T15:W15"/>
    <mergeCell ref="X15:AA15"/>
    <mergeCell ref="AB15:AE15"/>
    <mergeCell ref="AF15:AI15"/>
    <mergeCell ref="AJ15:AM15"/>
    <mergeCell ref="AB13:AE13"/>
    <mergeCell ref="AF13:AI13"/>
    <mergeCell ref="AJ13:AM13"/>
    <mergeCell ref="AN13:AS13"/>
    <mergeCell ref="B14:G14"/>
    <mergeCell ref="H14:K14"/>
    <mergeCell ref="L14:O14"/>
    <mergeCell ref="P14:S14"/>
    <mergeCell ref="T14:W14"/>
    <mergeCell ref="X14:AA14"/>
    <mergeCell ref="B13:G13"/>
    <mergeCell ref="H13:K13"/>
    <mergeCell ref="L13:O13"/>
    <mergeCell ref="P13:S13"/>
    <mergeCell ref="T13:W13"/>
    <mergeCell ref="X13:AA13"/>
    <mergeCell ref="AB14:AE14"/>
    <mergeCell ref="AF14:AI14"/>
    <mergeCell ref="AJ14:AM14"/>
    <mergeCell ref="AN14:AS14"/>
    <mergeCell ref="AB11:AE12"/>
    <mergeCell ref="AF11:AI12"/>
    <mergeCell ref="AJ11:AM12"/>
    <mergeCell ref="AN11:AS12"/>
    <mergeCell ref="P12:S12"/>
    <mergeCell ref="T12:W12"/>
    <mergeCell ref="AB8:AE8"/>
    <mergeCell ref="AF8:AI8"/>
    <mergeCell ref="AJ8:AM8"/>
    <mergeCell ref="AN8:AQ8"/>
    <mergeCell ref="AR8:AS8"/>
    <mergeCell ref="B11:G12"/>
    <mergeCell ref="H11:K12"/>
    <mergeCell ref="L11:O12"/>
    <mergeCell ref="P11:W11"/>
    <mergeCell ref="X11:AA12"/>
    <mergeCell ref="B8:G8"/>
    <mergeCell ref="H8:K8"/>
    <mergeCell ref="L8:O8"/>
    <mergeCell ref="P8:S8"/>
    <mergeCell ref="T8:W8"/>
    <mergeCell ref="X8:AA8"/>
    <mergeCell ref="X7:AA7"/>
    <mergeCell ref="AB7:AE7"/>
    <mergeCell ref="AF7:AI7"/>
    <mergeCell ref="AJ7:AM7"/>
    <mergeCell ref="AN7:AQ7"/>
    <mergeCell ref="AR7:AS7"/>
    <mergeCell ref="AB6:AE6"/>
    <mergeCell ref="AF6:AI6"/>
    <mergeCell ref="AJ6:AM6"/>
    <mergeCell ref="AN6:AQ6"/>
    <mergeCell ref="AR6:AS6"/>
    <mergeCell ref="X6:AA6"/>
    <mergeCell ref="B7:G7"/>
    <mergeCell ref="H7:K7"/>
    <mergeCell ref="L7:O7"/>
    <mergeCell ref="P7:S7"/>
    <mergeCell ref="T7:W7"/>
    <mergeCell ref="B6:G6"/>
    <mergeCell ref="H6:K6"/>
    <mergeCell ref="L6:O6"/>
    <mergeCell ref="P6:S6"/>
    <mergeCell ref="T6:W6"/>
    <mergeCell ref="X5:AA5"/>
    <mergeCell ref="AB5:AE5"/>
    <mergeCell ref="AF5:AI5"/>
    <mergeCell ref="AJ5:AM5"/>
    <mergeCell ref="AN5:AQ5"/>
    <mergeCell ref="AR5:AS5"/>
    <mergeCell ref="AB4:AE4"/>
    <mergeCell ref="AF4:AI4"/>
    <mergeCell ref="AJ4:AM4"/>
    <mergeCell ref="AN4:AQ4"/>
    <mergeCell ref="AR4:AS4"/>
    <mergeCell ref="X4:AA4"/>
    <mergeCell ref="B5:G5"/>
    <mergeCell ref="H5:K5"/>
    <mergeCell ref="L5:O5"/>
    <mergeCell ref="P5:S5"/>
    <mergeCell ref="T5:W5"/>
    <mergeCell ref="B4:G4"/>
    <mergeCell ref="H4:K4"/>
    <mergeCell ref="L4:O4"/>
    <mergeCell ref="P4:S4"/>
    <mergeCell ref="T4:W4"/>
    <mergeCell ref="AN2:AQ3"/>
    <mergeCell ref="AR2:AS3"/>
    <mergeCell ref="X3:AA3"/>
    <mergeCell ref="AB3:AE3"/>
    <mergeCell ref="AF3:AI3"/>
    <mergeCell ref="AJ3:AM3"/>
    <mergeCell ref="B2:G3"/>
    <mergeCell ref="H2:K3"/>
    <mergeCell ref="L2:O3"/>
    <mergeCell ref="P2:S3"/>
    <mergeCell ref="T2:W3"/>
    <mergeCell ref="X2:AM2"/>
  </mergeCells>
  <phoneticPr fontId="2"/>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104"/>
  <sheetViews>
    <sheetView workbookViewId="0"/>
  </sheetViews>
  <sheetFormatPr defaultColWidth="9" defaultRowHeight="13.5" customHeight="1" x14ac:dyDescent="0.2"/>
  <cols>
    <col min="1" max="1" width="9" style="54"/>
    <col min="2" max="34" width="3.6640625" style="54" customWidth="1"/>
    <col min="35" max="35" width="9" style="54"/>
    <col min="36" max="45" width="5.44140625" style="54" customWidth="1"/>
    <col min="46" max="16384" width="9" style="54"/>
  </cols>
  <sheetData>
    <row r="2" spans="2:45" ht="13.5" customHeight="1" x14ac:dyDescent="0.2">
      <c r="B2" s="512" t="s">
        <v>233</v>
      </c>
      <c r="C2" s="512"/>
      <c r="D2" s="512"/>
      <c r="E2" s="512"/>
      <c r="F2" s="512"/>
      <c r="G2" s="512"/>
      <c r="H2" s="512" t="s">
        <v>234</v>
      </c>
      <c r="I2" s="512"/>
      <c r="J2" s="512"/>
      <c r="K2" s="512"/>
      <c r="L2" s="512" t="s">
        <v>2</v>
      </c>
      <c r="M2" s="512"/>
      <c r="N2" s="512"/>
      <c r="O2" s="512"/>
      <c r="P2" s="512" t="s">
        <v>3</v>
      </c>
      <c r="Q2" s="512"/>
      <c r="R2" s="512"/>
      <c r="S2" s="512"/>
      <c r="T2" s="512" t="s">
        <v>235</v>
      </c>
      <c r="U2" s="512"/>
      <c r="V2" s="512"/>
      <c r="W2" s="512"/>
      <c r="X2" s="510" t="s">
        <v>236</v>
      </c>
      <c r="Y2" s="510"/>
      <c r="Z2" s="510"/>
      <c r="AA2" s="510"/>
      <c r="AB2" s="510"/>
      <c r="AC2" s="510"/>
      <c r="AD2" s="510"/>
      <c r="AE2" s="510"/>
      <c r="AF2" s="510"/>
      <c r="AG2" s="510"/>
      <c r="AH2" s="510"/>
      <c r="AI2" s="510"/>
      <c r="AJ2" s="510"/>
      <c r="AK2" s="510"/>
      <c r="AL2" s="510"/>
      <c r="AM2" s="510"/>
      <c r="AN2" s="506" t="s">
        <v>237</v>
      </c>
      <c r="AO2" s="507"/>
      <c r="AP2" s="507"/>
      <c r="AQ2" s="507"/>
      <c r="AR2" s="510" t="s">
        <v>238</v>
      </c>
      <c r="AS2" s="510"/>
    </row>
    <row r="3" spans="2:45" ht="13.5" customHeight="1" x14ac:dyDescent="0.2">
      <c r="B3" s="513"/>
      <c r="C3" s="513"/>
      <c r="D3" s="513"/>
      <c r="E3" s="513"/>
      <c r="F3" s="513"/>
      <c r="G3" s="513"/>
      <c r="H3" s="513"/>
      <c r="I3" s="513"/>
      <c r="J3" s="513"/>
      <c r="K3" s="513"/>
      <c r="L3" s="513"/>
      <c r="M3" s="513"/>
      <c r="N3" s="513"/>
      <c r="O3" s="513"/>
      <c r="P3" s="513"/>
      <c r="Q3" s="513"/>
      <c r="R3" s="513"/>
      <c r="S3" s="513"/>
      <c r="T3" s="513"/>
      <c r="U3" s="513"/>
      <c r="V3" s="513"/>
      <c r="W3" s="513"/>
      <c r="X3" s="510" t="s">
        <v>239</v>
      </c>
      <c r="Y3" s="510"/>
      <c r="Z3" s="510"/>
      <c r="AA3" s="510"/>
      <c r="AB3" s="510" t="s">
        <v>2</v>
      </c>
      <c r="AC3" s="511"/>
      <c r="AD3" s="511"/>
      <c r="AE3" s="511"/>
      <c r="AF3" s="510" t="s">
        <v>3</v>
      </c>
      <c r="AG3" s="511"/>
      <c r="AH3" s="511"/>
      <c r="AI3" s="511"/>
      <c r="AJ3" s="510" t="s">
        <v>240</v>
      </c>
      <c r="AK3" s="510"/>
      <c r="AL3" s="510"/>
      <c r="AM3" s="510"/>
      <c r="AN3" s="508"/>
      <c r="AO3" s="509"/>
      <c r="AP3" s="509"/>
      <c r="AQ3" s="509"/>
      <c r="AR3" s="510"/>
      <c r="AS3" s="510"/>
    </row>
    <row r="4" spans="2:45" ht="13.5" customHeight="1" x14ac:dyDescent="0.2">
      <c r="B4" s="514" t="s">
        <v>9</v>
      </c>
      <c r="C4" s="514"/>
      <c r="D4" s="515"/>
      <c r="E4" s="515"/>
      <c r="F4" s="515"/>
      <c r="G4" s="515"/>
      <c r="H4" s="516">
        <v>4544120</v>
      </c>
      <c r="I4" s="516"/>
      <c r="J4" s="517"/>
      <c r="K4" s="517"/>
      <c r="L4" s="516">
        <v>0</v>
      </c>
      <c r="M4" s="516"/>
      <c r="N4" s="517"/>
      <c r="O4" s="517"/>
      <c r="P4" s="516">
        <v>0</v>
      </c>
      <c r="Q4" s="516"/>
      <c r="R4" s="517"/>
      <c r="S4" s="517"/>
      <c r="T4" s="518">
        <f>H4+L4-P4</f>
        <v>4544120</v>
      </c>
      <c r="U4" s="518"/>
      <c r="V4" s="519"/>
      <c r="W4" s="519"/>
      <c r="X4" s="531">
        <v>0</v>
      </c>
      <c r="Y4" s="524"/>
      <c r="Z4" s="524"/>
      <c r="AA4" s="524"/>
      <c r="AB4" s="523">
        <v>0</v>
      </c>
      <c r="AC4" s="524"/>
      <c r="AD4" s="524"/>
      <c r="AE4" s="524"/>
      <c r="AF4" s="523">
        <v>0</v>
      </c>
      <c r="AG4" s="524"/>
      <c r="AH4" s="524"/>
      <c r="AI4" s="524"/>
      <c r="AJ4" s="523">
        <v>0</v>
      </c>
      <c r="AK4" s="524"/>
      <c r="AL4" s="524"/>
      <c r="AM4" s="524"/>
      <c r="AN4" s="527">
        <f>T4-AJ4</f>
        <v>4544120</v>
      </c>
      <c r="AO4" s="528"/>
      <c r="AP4" s="529"/>
      <c r="AQ4" s="529"/>
      <c r="AR4" s="530"/>
      <c r="AS4" s="530"/>
    </row>
    <row r="5" spans="2:45" ht="13.5" customHeight="1" x14ac:dyDescent="0.2">
      <c r="B5" s="514" t="s">
        <v>10</v>
      </c>
      <c r="C5" s="514"/>
      <c r="D5" s="515"/>
      <c r="E5" s="515"/>
      <c r="F5" s="515"/>
      <c r="G5" s="515"/>
      <c r="H5" s="516">
        <v>17071478</v>
      </c>
      <c r="I5" s="516"/>
      <c r="J5" s="517"/>
      <c r="K5" s="517"/>
      <c r="L5" s="516">
        <v>0</v>
      </c>
      <c r="M5" s="516"/>
      <c r="N5" s="517"/>
      <c r="O5" s="517"/>
      <c r="P5" s="516">
        <v>0</v>
      </c>
      <c r="Q5" s="516"/>
      <c r="R5" s="517"/>
      <c r="S5" s="517"/>
      <c r="T5" s="518">
        <f>H5+L5-P5</f>
        <v>17071478</v>
      </c>
      <c r="U5" s="518"/>
      <c r="V5" s="519"/>
      <c r="W5" s="519"/>
      <c r="X5" s="523">
        <v>6761209</v>
      </c>
      <c r="Y5" s="619"/>
      <c r="Z5" s="619"/>
      <c r="AA5" s="619"/>
      <c r="AB5" s="523">
        <v>307285</v>
      </c>
      <c r="AC5" s="524"/>
      <c r="AD5" s="524"/>
      <c r="AE5" s="524"/>
      <c r="AF5" s="523">
        <v>0</v>
      </c>
      <c r="AG5" s="524"/>
      <c r="AH5" s="524"/>
      <c r="AI5" s="524"/>
      <c r="AJ5" s="525">
        <f>X5+AB5-AF5</f>
        <v>7068494</v>
      </c>
      <c r="AK5" s="526"/>
      <c r="AL5" s="526"/>
      <c r="AM5" s="526"/>
      <c r="AN5" s="527">
        <f>T5-AJ5</f>
        <v>10002984</v>
      </c>
      <c r="AO5" s="528"/>
      <c r="AP5" s="529"/>
      <c r="AQ5" s="529"/>
      <c r="AR5" s="530"/>
      <c r="AS5" s="530"/>
    </row>
    <row r="6" spans="2:45" ht="13.5" customHeight="1" x14ac:dyDescent="0.2">
      <c r="B6" s="514" t="s">
        <v>242</v>
      </c>
      <c r="C6" s="514"/>
      <c r="D6" s="515"/>
      <c r="E6" s="515"/>
      <c r="F6" s="515"/>
      <c r="G6" s="515"/>
      <c r="H6" s="516">
        <v>234752826</v>
      </c>
      <c r="I6" s="516"/>
      <c r="J6" s="517"/>
      <c r="K6" s="517"/>
      <c r="L6" s="516">
        <v>0</v>
      </c>
      <c r="M6" s="516"/>
      <c r="N6" s="517"/>
      <c r="O6" s="517"/>
      <c r="P6" s="516">
        <v>0</v>
      </c>
      <c r="Q6" s="516"/>
      <c r="R6" s="517"/>
      <c r="S6" s="517"/>
      <c r="T6" s="518">
        <f>H6+L6-P6</f>
        <v>234752826</v>
      </c>
      <c r="U6" s="518"/>
      <c r="V6" s="519"/>
      <c r="W6" s="519"/>
      <c r="X6" s="523">
        <v>124199447</v>
      </c>
      <c r="Y6" s="619"/>
      <c r="Z6" s="619"/>
      <c r="AA6" s="619"/>
      <c r="AB6" s="523">
        <v>3997973</v>
      </c>
      <c r="AC6" s="524"/>
      <c r="AD6" s="524"/>
      <c r="AE6" s="524"/>
      <c r="AF6" s="523">
        <v>0</v>
      </c>
      <c r="AG6" s="524"/>
      <c r="AH6" s="524"/>
      <c r="AI6" s="524"/>
      <c r="AJ6" s="525">
        <f>X6+AB6-AF6</f>
        <v>128197420</v>
      </c>
      <c r="AK6" s="526"/>
      <c r="AL6" s="526"/>
      <c r="AM6" s="526"/>
      <c r="AN6" s="527">
        <f>T6-AJ6</f>
        <v>106555406</v>
      </c>
      <c r="AO6" s="528"/>
      <c r="AP6" s="529"/>
      <c r="AQ6" s="529"/>
      <c r="AR6" s="530"/>
      <c r="AS6" s="530"/>
    </row>
    <row r="7" spans="2:45" ht="13.5" customHeight="1" x14ac:dyDescent="0.2">
      <c r="B7" s="514" t="s">
        <v>12</v>
      </c>
      <c r="C7" s="514"/>
      <c r="D7" s="515"/>
      <c r="E7" s="515"/>
      <c r="F7" s="515"/>
      <c r="G7" s="515"/>
      <c r="H7" s="516">
        <v>179588201</v>
      </c>
      <c r="I7" s="516"/>
      <c r="J7" s="517"/>
      <c r="K7" s="517"/>
      <c r="L7" s="516">
        <v>0</v>
      </c>
      <c r="M7" s="516"/>
      <c r="N7" s="517"/>
      <c r="O7" s="517"/>
      <c r="P7" s="516">
        <v>0</v>
      </c>
      <c r="Q7" s="516"/>
      <c r="R7" s="517"/>
      <c r="S7" s="517"/>
      <c r="T7" s="518">
        <f>H7+L7-P7</f>
        <v>179588201</v>
      </c>
      <c r="U7" s="518"/>
      <c r="V7" s="519"/>
      <c r="W7" s="519"/>
      <c r="X7" s="523">
        <v>118645605</v>
      </c>
      <c r="Y7" s="619"/>
      <c r="Z7" s="619"/>
      <c r="AA7" s="619"/>
      <c r="AB7" s="523">
        <v>4919810</v>
      </c>
      <c r="AC7" s="524"/>
      <c r="AD7" s="524"/>
      <c r="AE7" s="524"/>
      <c r="AF7" s="523">
        <v>0</v>
      </c>
      <c r="AG7" s="524"/>
      <c r="AH7" s="524"/>
      <c r="AI7" s="524"/>
      <c r="AJ7" s="525">
        <f>X7+AB7-AF7</f>
        <v>123565415</v>
      </c>
      <c r="AK7" s="526"/>
      <c r="AL7" s="526"/>
      <c r="AM7" s="526"/>
      <c r="AN7" s="527">
        <f>T7-AJ7</f>
        <v>56022786</v>
      </c>
      <c r="AO7" s="528"/>
      <c r="AP7" s="529"/>
      <c r="AQ7" s="529"/>
      <c r="AR7" s="530"/>
      <c r="AS7" s="530"/>
    </row>
    <row r="8" spans="2:45" ht="13.5" customHeight="1" x14ac:dyDescent="0.2">
      <c r="B8" s="532" t="s">
        <v>14</v>
      </c>
      <c r="C8" s="532"/>
      <c r="D8" s="533"/>
      <c r="E8" s="533"/>
      <c r="F8" s="533"/>
      <c r="G8" s="533"/>
      <c r="H8" s="523">
        <f>SUM(H4:H7)</f>
        <v>435956625</v>
      </c>
      <c r="I8" s="523"/>
      <c r="J8" s="534"/>
      <c r="K8" s="534"/>
      <c r="L8" s="523">
        <f>SUM(L4:L7)</f>
        <v>0</v>
      </c>
      <c r="M8" s="523"/>
      <c r="N8" s="534"/>
      <c r="O8" s="534"/>
      <c r="P8" s="523">
        <f>SUM(P4:P7)</f>
        <v>0</v>
      </c>
      <c r="Q8" s="523"/>
      <c r="R8" s="534"/>
      <c r="S8" s="534"/>
      <c r="T8" s="523">
        <f>SUM(T4:T7)</f>
        <v>435956625</v>
      </c>
      <c r="U8" s="523"/>
      <c r="V8" s="534"/>
      <c r="W8" s="534"/>
      <c r="X8" s="523">
        <f>SUM(X4:X7)</f>
        <v>249606261</v>
      </c>
      <c r="Y8" s="523"/>
      <c r="Z8" s="534"/>
      <c r="AA8" s="534"/>
      <c r="AB8" s="525">
        <f>SUM(AB4:AB7)</f>
        <v>9225068</v>
      </c>
      <c r="AC8" s="525"/>
      <c r="AD8" s="535"/>
      <c r="AE8" s="535"/>
      <c r="AF8" s="523">
        <f>SUM(AF4:AF7)</f>
        <v>0</v>
      </c>
      <c r="AG8" s="523"/>
      <c r="AH8" s="534"/>
      <c r="AI8" s="534"/>
      <c r="AJ8" s="523">
        <f>SUM(AJ4:AJ7)</f>
        <v>258831329</v>
      </c>
      <c r="AK8" s="523"/>
      <c r="AL8" s="534"/>
      <c r="AM8" s="534"/>
      <c r="AN8" s="536">
        <f>SUM(AN4:AN7)</f>
        <v>177125296</v>
      </c>
      <c r="AO8" s="537"/>
      <c r="AP8" s="538"/>
      <c r="AQ8" s="538"/>
      <c r="AR8" s="530"/>
      <c r="AS8" s="530"/>
    </row>
    <row r="11" spans="2:45" ht="13.5" customHeight="1" x14ac:dyDescent="0.2">
      <c r="B11" s="510" t="s">
        <v>250</v>
      </c>
      <c r="C11" s="510"/>
      <c r="D11" s="510"/>
      <c r="E11" s="510"/>
      <c r="F11" s="510"/>
      <c r="G11" s="510"/>
      <c r="H11" s="510" t="s">
        <v>16</v>
      </c>
      <c r="I11" s="510"/>
      <c r="J11" s="510"/>
      <c r="K11" s="510"/>
      <c r="L11" s="510" t="s">
        <v>17</v>
      </c>
      <c r="M11" s="510"/>
      <c r="N11" s="510"/>
      <c r="O11" s="510"/>
      <c r="P11" s="510" t="s">
        <v>251</v>
      </c>
      <c r="Q11" s="510"/>
      <c r="R11" s="510"/>
      <c r="S11" s="510"/>
      <c r="T11" s="510"/>
      <c r="U11" s="510"/>
      <c r="V11" s="510"/>
      <c r="W11" s="510"/>
      <c r="X11" s="510" t="s">
        <v>252</v>
      </c>
      <c r="Y11" s="510"/>
      <c r="Z11" s="510"/>
      <c r="AA11" s="510"/>
      <c r="AB11" s="510" t="s">
        <v>253</v>
      </c>
      <c r="AC11" s="510"/>
      <c r="AD11" s="510"/>
      <c r="AE11" s="510"/>
      <c r="AF11" s="510" t="s">
        <v>254</v>
      </c>
      <c r="AG11" s="510"/>
      <c r="AH11" s="510"/>
      <c r="AI11" s="510"/>
      <c r="AJ11" s="510" t="s">
        <v>255</v>
      </c>
      <c r="AK11" s="510"/>
      <c r="AL11" s="510"/>
      <c r="AM11" s="510"/>
      <c r="AN11" s="510" t="s">
        <v>256</v>
      </c>
      <c r="AO11" s="510"/>
      <c r="AP11" s="510"/>
      <c r="AQ11" s="510"/>
      <c r="AR11" s="510"/>
      <c r="AS11" s="510"/>
    </row>
    <row r="12" spans="2:45" ht="13.5" customHeight="1" x14ac:dyDescent="0.2">
      <c r="B12" s="510"/>
      <c r="C12" s="510"/>
      <c r="D12" s="510"/>
      <c r="E12" s="510"/>
      <c r="F12" s="510"/>
      <c r="G12" s="510"/>
      <c r="H12" s="510"/>
      <c r="I12" s="510"/>
      <c r="J12" s="510"/>
      <c r="K12" s="510"/>
      <c r="L12" s="510"/>
      <c r="M12" s="510"/>
      <c r="N12" s="510"/>
      <c r="O12" s="510"/>
      <c r="P12" s="510" t="s">
        <v>257</v>
      </c>
      <c r="Q12" s="510"/>
      <c r="R12" s="510"/>
      <c r="S12" s="510"/>
      <c r="T12" s="510" t="s">
        <v>258</v>
      </c>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row>
    <row r="13" spans="2:45" ht="13.5" customHeight="1" x14ac:dyDescent="0.2">
      <c r="B13" s="532" t="s">
        <v>259</v>
      </c>
      <c r="C13" s="532"/>
      <c r="D13" s="532"/>
      <c r="E13" s="532"/>
      <c r="F13" s="532"/>
      <c r="G13" s="532"/>
      <c r="H13" s="540" t="s">
        <v>260</v>
      </c>
      <c r="I13" s="540"/>
      <c r="J13" s="540"/>
      <c r="K13" s="540"/>
      <c r="L13" s="541">
        <v>11200000</v>
      </c>
      <c r="M13" s="541"/>
      <c r="N13" s="541"/>
      <c r="O13" s="541"/>
      <c r="P13" s="541">
        <v>784691</v>
      </c>
      <c r="Q13" s="541"/>
      <c r="R13" s="541"/>
      <c r="S13" s="541"/>
      <c r="T13" s="541">
        <v>11200000</v>
      </c>
      <c r="U13" s="541"/>
      <c r="V13" s="541"/>
      <c r="W13" s="541"/>
      <c r="X13" s="541">
        <f>L13-T13</f>
        <v>0</v>
      </c>
      <c r="Y13" s="541"/>
      <c r="Z13" s="541"/>
      <c r="AA13" s="541"/>
      <c r="AB13" s="510" t="s">
        <v>261</v>
      </c>
      <c r="AC13" s="510"/>
      <c r="AD13" s="510"/>
      <c r="AE13" s="510"/>
      <c r="AF13" s="539">
        <v>4.8500000000000001E-2</v>
      </c>
      <c r="AG13" s="539"/>
      <c r="AH13" s="539"/>
      <c r="AI13" s="539"/>
      <c r="AJ13" s="540" t="s">
        <v>262</v>
      </c>
      <c r="AK13" s="540"/>
      <c r="AL13" s="540"/>
      <c r="AM13" s="540"/>
      <c r="AN13" s="510" t="s">
        <v>30</v>
      </c>
      <c r="AO13" s="510"/>
      <c r="AP13" s="510"/>
      <c r="AQ13" s="510"/>
      <c r="AR13" s="510"/>
      <c r="AS13" s="510"/>
    </row>
    <row r="14" spans="2:45" ht="13.5" customHeight="1" x14ac:dyDescent="0.2">
      <c r="B14" s="532" t="s">
        <v>267</v>
      </c>
      <c r="C14" s="532"/>
      <c r="D14" s="532"/>
      <c r="E14" s="532"/>
      <c r="F14" s="532"/>
      <c r="G14" s="532"/>
      <c r="H14" s="540" t="s">
        <v>265</v>
      </c>
      <c r="I14" s="540"/>
      <c r="J14" s="540"/>
      <c r="K14" s="540"/>
      <c r="L14" s="541">
        <v>17600000</v>
      </c>
      <c r="M14" s="541"/>
      <c r="N14" s="541"/>
      <c r="O14" s="541"/>
      <c r="P14" s="541">
        <v>1253225</v>
      </c>
      <c r="Q14" s="541"/>
      <c r="R14" s="541"/>
      <c r="S14" s="541"/>
      <c r="T14" s="541">
        <v>14835676</v>
      </c>
      <c r="U14" s="541"/>
      <c r="V14" s="541"/>
      <c r="W14" s="541"/>
      <c r="X14" s="541">
        <f>L14-T14</f>
        <v>2764324</v>
      </c>
      <c r="Y14" s="541"/>
      <c r="Z14" s="541"/>
      <c r="AA14" s="541"/>
      <c r="AB14" s="510" t="s">
        <v>261</v>
      </c>
      <c r="AC14" s="510"/>
      <c r="AD14" s="510"/>
      <c r="AE14" s="510"/>
      <c r="AF14" s="539">
        <v>6.6000000000000003E-2</v>
      </c>
      <c r="AG14" s="539"/>
      <c r="AH14" s="539"/>
      <c r="AI14" s="539"/>
      <c r="AJ14" s="540" t="s">
        <v>266</v>
      </c>
      <c r="AK14" s="540"/>
      <c r="AL14" s="540"/>
      <c r="AM14" s="540"/>
      <c r="AN14" s="510" t="s">
        <v>30</v>
      </c>
      <c r="AO14" s="510"/>
      <c r="AP14" s="510"/>
      <c r="AQ14" s="510"/>
      <c r="AR14" s="510"/>
      <c r="AS14" s="510"/>
    </row>
    <row r="15" spans="2:45" ht="13.5" customHeight="1" x14ac:dyDescent="0.2">
      <c r="B15" s="532" t="s">
        <v>192</v>
      </c>
      <c r="C15" s="532"/>
      <c r="D15" s="532"/>
      <c r="E15" s="532"/>
      <c r="F15" s="532"/>
      <c r="G15" s="532"/>
      <c r="H15" s="540" t="s">
        <v>271</v>
      </c>
      <c r="I15" s="540"/>
      <c r="J15" s="540"/>
      <c r="K15" s="540"/>
      <c r="L15" s="541">
        <v>1100000</v>
      </c>
      <c r="M15" s="541"/>
      <c r="N15" s="541"/>
      <c r="O15" s="541"/>
      <c r="P15" s="541">
        <v>55204</v>
      </c>
      <c r="Q15" s="541"/>
      <c r="R15" s="541"/>
      <c r="S15" s="541"/>
      <c r="T15" s="541">
        <v>558762</v>
      </c>
      <c r="U15" s="541"/>
      <c r="V15" s="541"/>
      <c r="W15" s="541"/>
      <c r="X15" s="541">
        <f>L15-T15</f>
        <v>541238</v>
      </c>
      <c r="Y15" s="541"/>
      <c r="Z15" s="541"/>
      <c r="AA15" s="541"/>
      <c r="AB15" s="510" t="s">
        <v>261</v>
      </c>
      <c r="AC15" s="510"/>
      <c r="AD15" s="510"/>
      <c r="AE15" s="510"/>
      <c r="AF15" s="539">
        <v>1.7000000000000001E-2</v>
      </c>
      <c r="AG15" s="539"/>
      <c r="AH15" s="539"/>
      <c r="AI15" s="539"/>
      <c r="AJ15" s="540" t="s">
        <v>377</v>
      </c>
      <c r="AK15" s="540"/>
      <c r="AL15" s="540"/>
      <c r="AM15" s="540"/>
      <c r="AN15" s="510" t="s">
        <v>36</v>
      </c>
      <c r="AO15" s="510"/>
      <c r="AP15" s="510"/>
      <c r="AQ15" s="510"/>
      <c r="AR15" s="510"/>
      <c r="AS15" s="510"/>
    </row>
    <row r="16" spans="2:45" ht="13.5" customHeight="1" x14ac:dyDescent="0.2">
      <c r="B16" s="532" t="s">
        <v>192</v>
      </c>
      <c r="C16" s="532"/>
      <c r="D16" s="532"/>
      <c r="E16" s="532"/>
      <c r="F16" s="532"/>
      <c r="G16" s="532"/>
      <c r="H16" s="540" t="s">
        <v>378</v>
      </c>
      <c r="I16" s="540"/>
      <c r="J16" s="540"/>
      <c r="K16" s="540"/>
      <c r="L16" s="541">
        <v>5500000</v>
      </c>
      <c r="M16" s="541"/>
      <c r="N16" s="541"/>
      <c r="O16" s="541"/>
      <c r="P16" s="541">
        <v>232815</v>
      </c>
      <c r="Q16" s="541"/>
      <c r="R16" s="541"/>
      <c r="S16" s="541"/>
      <c r="T16" s="541">
        <v>2334084</v>
      </c>
      <c r="U16" s="541"/>
      <c r="V16" s="541"/>
      <c r="W16" s="541"/>
      <c r="X16" s="541">
        <f>L16-T16</f>
        <v>3165916</v>
      </c>
      <c r="Y16" s="541"/>
      <c r="Z16" s="541"/>
      <c r="AA16" s="541"/>
      <c r="AB16" s="510" t="s">
        <v>261</v>
      </c>
      <c r="AC16" s="510"/>
      <c r="AD16" s="510"/>
      <c r="AE16" s="510"/>
      <c r="AF16" s="539">
        <v>1.9E-2</v>
      </c>
      <c r="AG16" s="539"/>
      <c r="AH16" s="539"/>
      <c r="AI16" s="539"/>
      <c r="AJ16" s="540" t="s">
        <v>379</v>
      </c>
      <c r="AK16" s="540"/>
      <c r="AL16" s="540"/>
      <c r="AM16" s="540"/>
      <c r="AN16" s="510" t="s">
        <v>276</v>
      </c>
      <c r="AO16" s="510"/>
      <c r="AP16" s="510"/>
      <c r="AQ16" s="510"/>
      <c r="AR16" s="510"/>
      <c r="AS16" s="510"/>
    </row>
    <row r="17" spans="2:45" ht="13.5" customHeight="1" x14ac:dyDescent="0.2">
      <c r="B17" s="532" t="s">
        <v>14</v>
      </c>
      <c r="C17" s="532"/>
      <c r="D17" s="532"/>
      <c r="E17" s="532"/>
      <c r="F17" s="532"/>
      <c r="G17" s="532"/>
      <c r="H17" s="540" t="s">
        <v>261</v>
      </c>
      <c r="I17" s="540"/>
      <c r="J17" s="540"/>
      <c r="K17" s="540"/>
      <c r="L17" s="541">
        <f>SUM(L13:O16)</f>
        <v>35400000</v>
      </c>
      <c r="M17" s="541"/>
      <c r="N17" s="541"/>
      <c r="O17" s="541"/>
      <c r="P17" s="541">
        <f>SUM(P13:S16)</f>
        <v>2325935</v>
      </c>
      <c r="Q17" s="541"/>
      <c r="R17" s="541"/>
      <c r="S17" s="541"/>
      <c r="T17" s="541">
        <f>SUM(T13:W16)</f>
        <v>28928522</v>
      </c>
      <c r="U17" s="541"/>
      <c r="V17" s="541"/>
      <c r="W17" s="541"/>
      <c r="X17" s="551">
        <f>SUM(X13:AA16)</f>
        <v>6471478</v>
      </c>
      <c r="Y17" s="551"/>
      <c r="Z17" s="551"/>
      <c r="AA17" s="551"/>
      <c r="AB17" s="510" t="s">
        <v>269</v>
      </c>
      <c r="AC17" s="510"/>
      <c r="AD17" s="510"/>
      <c r="AE17" s="510"/>
      <c r="AF17" s="510" t="s">
        <v>269</v>
      </c>
      <c r="AG17" s="510"/>
      <c r="AH17" s="510"/>
      <c r="AI17" s="510"/>
      <c r="AJ17" s="540" t="s">
        <v>380</v>
      </c>
      <c r="AK17" s="540"/>
      <c r="AL17" s="540"/>
      <c r="AM17" s="540"/>
      <c r="AN17" s="510" t="s">
        <v>261</v>
      </c>
      <c r="AO17" s="510"/>
      <c r="AP17" s="510"/>
      <c r="AQ17" s="510"/>
      <c r="AR17" s="510"/>
      <c r="AS17" s="510"/>
    </row>
    <row r="20" spans="2:45" ht="13.5" customHeight="1" x14ac:dyDescent="0.2">
      <c r="B20" s="543" t="s">
        <v>60</v>
      </c>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row>
    <row r="21" spans="2:45" ht="13.5" customHeight="1" x14ac:dyDescent="0.2">
      <c r="B21" s="117"/>
      <c r="C21" s="544"/>
      <c r="D21" s="545"/>
      <c r="E21" s="545"/>
      <c r="F21" s="545"/>
      <c r="G21" s="545"/>
      <c r="H21" s="545"/>
      <c r="I21" s="545"/>
      <c r="J21" s="545"/>
      <c r="K21" s="118"/>
      <c r="L21" s="546" t="s">
        <v>61</v>
      </c>
      <c r="M21" s="546"/>
      <c r="N21" s="547"/>
      <c r="O21" s="547"/>
      <c r="P21" s="547"/>
      <c r="Q21" s="118"/>
      <c r="R21" s="546" t="s">
        <v>61</v>
      </c>
      <c r="S21" s="546"/>
      <c r="T21" s="547"/>
      <c r="U21" s="547"/>
      <c r="V21" s="547"/>
      <c r="W21" s="117"/>
      <c r="X21" s="546" t="s">
        <v>61</v>
      </c>
      <c r="Y21" s="546"/>
      <c r="Z21" s="547"/>
      <c r="AA21" s="547"/>
      <c r="AB21" s="547"/>
      <c r="AC21" s="119"/>
      <c r="AD21" s="546" t="s">
        <v>61</v>
      </c>
      <c r="AE21" s="547"/>
      <c r="AF21" s="547"/>
      <c r="AG21" s="547"/>
      <c r="AH21" s="547"/>
    </row>
    <row r="22" spans="2:45" ht="13.5" customHeight="1" x14ac:dyDescent="0.2">
      <c r="B22" s="120" t="s">
        <v>381</v>
      </c>
      <c r="C22" s="548" t="s">
        <v>280</v>
      </c>
      <c r="D22" s="549"/>
      <c r="E22" s="549"/>
      <c r="F22" s="549"/>
      <c r="G22" s="549"/>
      <c r="H22" s="549"/>
      <c r="I22" s="549"/>
      <c r="J22" s="545"/>
      <c r="K22" s="118"/>
      <c r="L22" s="550"/>
      <c r="M22" s="550"/>
      <c r="N22" s="545"/>
      <c r="O22" s="545"/>
      <c r="P22" s="545"/>
      <c r="Q22" s="118"/>
      <c r="R22" s="550"/>
      <c r="S22" s="550"/>
      <c r="T22" s="545"/>
      <c r="U22" s="545"/>
      <c r="V22" s="545"/>
      <c r="W22" s="118"/>
      <c r="X22" s="550"/>
      <c r="Y22" s="550"/>
      <c r="Z22" s="545"/>
      <c r="AA22" s="545"/>
      <c r="AB22" s="545"/>
      <c r="AC22" s="118"/>
      <c r="AD22" s="550"/>
      <c r="AE22" s="545"/>
      <c r="AF22" s="545"/>
      <c r="AG22" s="545"/>
      <c r="AH22" s="545"/>
    </row>
    <row r="23" spans="2:45" ht="13.5" customHeight="1" x14ac:dyDescent="0.2">
      <c r="B23" s="117"/>
      <c r="C23" s="121" t="s">
        <v>290</v>
      </c>
      <c r="D23" s="552" t="s">
        <v>64</v>
      </c>
      <c r="E23" s="553"/>
      <c r="F23" s="553"/>
      <c r="G23" s="553"/>
      <c r="H23" s="553"/>
      <c r="I23" s="553"/>
      <c r="J23" s="553"/>
      <c r="K23" s="122"/>
      <c r="L23" s="550"/>
      <c r="M23" s="550"/>
      <c r="N23" s="545"/>
      <c r="O23" s="545"/>
      <c r="P23" s="545"/>
      <c r="Q23" s="122"/>
      <c r="R23" s="550"/>
      <c r="S23" s="550"/>
      <c r="T23" s="545"/>
      <c r="U23" s="545"/>
      <c r="V23" s="545"/>
      <c r="W23" s="117"/>
      <c r="X23" s="550"/>
      <c r="Y23" s="550"/>
      <c r="Z23" s="545"/>
      <c r="AA23" s="545"/>
      <c r="AB23" s="545"/>
      <c r="AC23" s="118"/>
      <c r="AD23" s="550"/>
      <c r="AE23" s="545"/>
      <c r="AF23" s="545"/>
      <c r="AG23" s="545"/>
      <c r="AH23" s="545"/>
    </row>
    <row r="24" spans="2:45" ht="13.5" customHeight="1" x14ac:dyDescent="0.2">
      <c r="B24" s="117"/>
      <c r="C24" s="123" t="s">
        <v>222</v>
      </c>
      <c r="D24" s="554" t="s">
        <v>9</v>
      </c>
      <c r="E24" s="555"/>
      <c r="F24" s="555"/>
      <c r="G24" s="555"/>
      <c r="H24" s="555"/>
      <c r="I24" s="555"/>
      <c r="J24" s="555"/>
      <c r="K24" s="122"/>
      <c r="L24" s="550"/>
      <c r="M24" s="550"/>
      <c r="N24" s="545"/>
      <c r="O24" s="545"/>
      <c r="P24" s="545"/>
      <c r="Q24" s="122"/>
      <c r="R24" s="556">
        <v>4544120</v>
      </c>
      <c r="S24" s="556"/>
      <c r="T24" s="557"/>
      <c r="U24" s="557"/>
      <c r="V24" s="557"/>
      <c r="W24" s="117"/>
      <c r="X24" s="550"/>
      <c r="Y24" s="550"/>
      <c r="Z24" s="545"/>
      <c r="AA24" s="545"/>
      <c r="AB24" s="545"/>
      <c r="AC24" s="118"/>
      <c r="AD24" s="550"/>
      <c r="AE24" s="545"/>
      <c r="AF24" s="545"/>
      <c r="AG24" s="545"/>
      <c r="AH24" s="545"/>
    </row>
    <row r="25" spans="2:45" ht="13.5" customHeight="1" x14ac:dyDescent="0.2">
      <c r="B25" s="117"/>
      <c r="C25" s="123" t="s">
        <v>382</v>
      </c>
      <c r="D25" s="554" t="s">
        <v>10</v>
      </c>
      <c r="E25" s="555"/>
      <c r="F25" s="555"/>
      <c r="G25" s="555"/>
      <c r="H25" s="555"/>
      <c r="I25" s="555"/>
      <c r="J25" s="555"/>
      <c r="K25" s="122"/>
      <c r="L25" s="556">
        <v>17071478</v>
      </c>
      <c r="M25" s="556"/>
      <c r="N25" s="557"/>
      <c r="O25" s="557"/>
      <c r="P25" s="557"/>
      <c r="Q25" s="122"/>
      <c r="R25" s="548"/>
      <c r="S25" s="548"/>
      <c r="T25" s="545"/>
      <c r="U25" s="545"/>
      <c r="V25" s="545"/>
      <c r="W25" s="117"/>
      <c r="X25" s="550"/>
      <c r="Y25" s="550"/>
      <c r="Z25" s="545"/>
      <c r="AA25" s="545"/>
      <c r="AB25" s="545"/>
      <c r="AC25" s="118"/>
      <c r="AD25" s="550"/>
      <c r="AE25" s="545"/>
      <c r="AF25" s="545"/>
      <c r="AG25" s="545"/>
      <c r="AH25" s="545"/>
    </row>
    <row r="26" spans="2:45" ht="13.5" customHeight="1" x14ac:dyDescent="0.2">
      <c r="B26" s="117"/>
      <c r="C26" s="124"/>
      <c r="D26" s="554" t="s">
        <v>67</v>
      </c>
      <c r="E26" s="555"/>
      <c r="F26" s="555"/>
      <c r="G26" s="555"/>
      <c r="H26" s="555"/>
      <c r="I26" s="555"/>
      <c r="J26" s="555"/>
      <c r="K26" s="122"/>
      <c r="L26" s="558">
        <v>-7068494</v>
      </c>
      <c r="M26" s="558"/>
      <c r="N26" s="558"/>
      <c r="O26" s="558"/>
      <c r="P26" s="558"/>
      <c r="Q26" s="122"/>
      <c r="R26" s="559">
        <f>L25+L26</f>
        <v>10002984</v>
      </c>
      <c r="S26" s="559"/>
      <c r="T26" s="560"/>
      <c r="U26" s="560"/>
      <c r="V26" s="560"/>
      <c r="W26" s="117"/>
      <c r="X26" s="550"/>
      <c r="Y26" s="550"/>
      <c r="Z26" s="545"/>
      <c r="AA26" s="545"/>
      <c r="AB26" s="545"/>
      <c r="AC26" s="118"/>
      <c r="AD26" s="550"/>
      <c r="AE26" s="545"/>
      <c r="AF26" s="545"/>
      <c r="AG26" s="545"/>
      <c r="AH26" s="545"/>
    </row>
    <row r="27" spans="2:45" ht="13.5" customHeight="1" x14ac:dyDescent="0.2">
      <c r="B27" s="117"/>
      <c r="C27" s="123" t="s">
        <v>364</v>
      </c>
      <c r="D27" s="554" t="s">
        <v>242</v>
      </c>
      <c r="E27" s="555"/>
      <c r="F27" s="555"/>
      <c r="G27" s="555"/>
      <c r="H27" s="555"/>
      <c r="I27" s="555"/>
      <c r="J27" s="555"/>
      <c r="K27" s="122"/>
      <c r="L27" s="556">
        <v>234752826</v>
      </c>
      <c r="M27" s="556"/>
      <c r="N27" s="556"/>
      <c r="O27" s="556"/>
      <c r="P27" s="556"/>
      <c r="Q27" s="122"/>
      <c r="R27" s="561"/>
      <c r="S27" s="561"/>
      <c r="T27" s="545"/>
      <c r="U27" s="545"/>
      <c r="V27" s="545"/>
      <c r="W27" s="117"/>
      <c r="X27" s="550"/>
      <c r="Y27" s="550"/>
      <c r="Z27" s="545"/>
      <c r="AA27" s="545"/>
      <c r="AB27" s="545"/>
      <c r="AC27" s="118"/>
      <c r="AD27" s="550"/>
      <c r="AE27" s="545"/>
      <c r="AF27" s="545"/>
      <c r="AG27" s="545"/>
      <c r="AH27" s="545"/>
    </row>
    <row r="28" spans="2:45" ht="13.5" customHeight="1" x14ac:dyDescent="0.2">
      <c r="B28" s="117"/>
      <c r="C28" s="123"/>
      <c r="D28" s="554" t="s">
        <v>69</v>
      </c>
      <c r="E28" s="555"/>
      <c r="F28" s="555"/>
      <c r="G28" s="555"/>
      <c r="H28" s="555"/>
      <c r="I28" s="555"/>
      <c r="J28" s="555"/>
      <c r="K28" s="122"/>
      <c r="L28" s="558">
        <v>-128197420</v>
      </c>
      <c r="M28" s="558"/>
      <c r="N28" s="558"/>
      <c r="O28" s="558"/>
      <c r="P28" s="558"/>
      <c r="Q28" s="122"/>
      <c r="R28" s="556">
        <f>L27+L28</f>
        <v>106555406</v>
      </c>
      <c r="S28" s="556"/>
      <c r="T28" s="556"/>
      <c r="U28" s="556"/>
      <c r="V28" s="556"/>
      <c r="W28" s="117"/>
      <c r="X28" s="550"/>
      <c r="Y28" s="550"/>
      <c r="Z28" s="545"/>
      <c r="AA28" s="545"/>
      <c r="AB28" s="545"/>
      <c r="AC28" s="118"/>
      <c r="AD28" s="550"/>
      <c r="AE28" s="545"/>
      <c r="AF28" s="545"/>
      <c r="AG28" s="545"/>
      <c r="AH28" s="545"/>
    </row>
    <row r="29" spans="2:45" ht="13.5" customHeight="1" x14ac:dyDescent="0.2">
      <c r="B29" s="117"/>
      <c r="C29" s="123" t="s">
        <v>283</v>
      </c>
      <c r="D29" s="554" t="s">
        <v>12</v>
      </c>
      <c r="E29" s="555"/>
      <c r="F29" s="555"/>
      <c r="G29" s="555"/>
      <c r="H29" s="555"/>
      <c r="I29" s="555"/>
      <c r="J29" s="555"/>
      <c r="K29" s="122"/>
      <c r="L29" s="562">
        <v>179588201</v>
      </c>
      <c r="M29" s="562"/>
      <c r="N29" s="563"/>
      <c r="O29" s="563"/>
      <c r="P29" s="563"/>
      <c r="Q29" s="122"/>
      <c r="R29" s="561"/>
      <c r="S29" s="561"/>
      <c r="T29" s="545"/>
      <c r="U29" s="545"/>
      <c r="V29" s="545"/>
      <c r="W29" s="117"/>
      <c r="X29" s="550"/>
      <c r="Y29" s="550"/>
      <c r="Z29" s="545"/>
      <c r="AA29" s="545"/>
      <c r="AB29" s="545"/>
      <c r="AC29" s="118"/>
      <c r="AD29" s="550"/>
      <c r="AE29" s="545"/>
      <c r="AF29" s="545"/>
      <c r="AG29" s="545"/>
      <c r="AH29" s="545"/>
    </row>
    <row r="30" spans="2:45" ht="13.5" customHeight="1" x14ac:dyDescent="0.2">
      <c r="B30" s="117"/>
      <c r="C30" s="122"/>
      <c r="D30" s="554" t="s">
        <v>71</v>
      </c>
      <c r="E30" s="553"/>
      <c r="F30" s="553"/>
      <c r="G30" s="553"/>
      <c r="H30" s="553"/>
      <c r="I30" s="553"/>
      <c r="J30" s="553"/>
      <c r="K30" s="125"/>
      <c r="L30" s="558">
        <v>-123565415</v>
      </c>
      <c r="M30" s="558"/>
      <c r="N30" s="558"/>
      <c r="O30" s="558"/>
      <c r="P30" s="558"/>
      <c r="Q30" s="122"/>
      <c r="R30" s="564">
        <f>L29+L30</f>
        <v>56022786</v>
      </c>
      <c r="S30" s="564"/>
      <c r="T30" s="565"/>
      <c r="U30" s="565"/>
      <c r="V30" s="565"/>
      <c r="W30" s="117"/>
      <c r="X30" s="550"/>
      <c r="Y30" s="550"/>
      <c r="Z30" s="545"/>
      <c r="AA30" s="545"/>
      <c r="AB30" s="545"/>
      <c r="AC30" s="118"/>
      <c r="AD30" s="550"/>
      <c r="AE30" s="545"/>
      <c r="AF30" s="545"/>
      <c r="AG30" s="545"/>
      <c r="AH30" s="545"/>
    </row>
    <row r="31" spans="2:45" ht="13.5" customHeight="1" x14ac:dyDescent="0.2">
      <c r="B31" s="117"/>
      <c r="C31" s="126"/>
      <c r="D31" s="554" t="s">
        <v>284</v>
      </c>
      <c r="E31" s="555"/>
      <c r="F31" s="555"/>
      <c r="G31" s="555"/>
      <c r="H31" s="555"/>
      <c r="I31" s="555"/>
      <c r="J31" s="555"/>
      <c r="K31" s="118"/>
      <c r="L31" s="566"/>
      <c r="M31" s="566"/>
      <c r="N31" s="567"/>
      <c r="O31" s="567"/>
      <c r="P31" s="567"/>
      <c r="Q31" s="122"/>
      <c r="R31" s="566"/>
      <c r="S31" s="566"/>
      <c r="T31" s="567"/>
      <c r="U31" s="567"/>
      <c r="V31" s="567"/>
      <c r="W31" s="117"/>
      <c r="X31" s="568">
        <f>R24+R26+R28+R30</f>
        <v>177125296</v>
      </c>
      <c r="Y31" s="568"/>
      <c r="Z31" s="569"/>
      <c r="AA31" s="569"/>
      <c r="AB31" s="569"/>
      <c r="AC31" s="118"/>
      <c r="AD31" s="550"/>
      <c r="AE31" s="545"/>
      <c r="AF31" s="545"/>
      <c r="AG31" s="545"/>
      <c r="AH31" s="545"/>
    </row>
    <row r="32" spans="2:45" ht="13.5" customHeight="1" x14ac:dyDescent="0.2">
      <c r="B32" s="117"/>
      <c r="C32" s="126"/>
      <c r="D32" s="554" t="s">
        <v>74</v>
      </c>
      <c r="E32" s="555"/>
      <c r="F32" s="555"/>
      <c r="G32" s="555"/>
      <c r="H32" s="555"/>
      <c r="I32" s="555"/>
      <c r="J32" s="555"/>
      <c r="K32" s="118"/>
      <c r="L32" s="561"/>
      <c r="M32" s="561"/>
      <c r="N32" s="545"/>
      <c r="O32" s="545"/>
      <c r="P32" s="545"/>
      <c r="Q32" s="122"/>
      <c r="R32" s="561"/>
      <c r="S32" s="561"/>
      <c r="T32" s="545"/>
      <c r="U32" s="545"/>
      <c r="V32" s="545"/>
      <c r="W32" s="117"/>
      <c r="X32" s="570"/>
      <c r="Y32" s="570"/>
      <c r="Z32" s="567"/>
      <c r="AA32" s="567"/>
      <c r="AB32" s="567"/>
      <c r="AC32" s="118"/>
      <c r="AD32" s="571">
        <f>X31</f>
        <v>177125296</v>
      </c>
      <c r="AE32" s="550"/>
      <c r="AF32" s="550"/>
      <c r="AG32" s="550"/>
      <c r="AH32" s="550"/>
    </row>
    <row r="33" spans="2:34" ht="13.5" customHeight="1" x14ac:dyDescent="0.2">
      <c r="B33" s="117"/>
      <c r="C33" s="117"/>
      <c r="D33" s="554"/>
      <c r="E33" s="555"/>
      <c r="F33" s="555"/>
      <c r="G33" s="555"/>
      <c r="H33" s="555"/>
      <c r="I33" s="555"/>
      <c r="J33" s="555"/>
      <c r="K33" s="117"/>
      <c r="L33" s="561"/>
      <c r="M33" s="561"/>
      <c r="N33" s="545"/>
      <c r="O33" s="545"/>
      <c r="P33" s="545"/>
      <c r="Q33" s="117"/>
      <c r="R33" s="561"/>
      <c r="S33" s="561"/>
      <c r="T33" s="545"/>
      <c r="U33" s="545"/>
      <c r="V33" s="545"/>
      <c r="W33" s="117"/>
      <c r="X33" s="550"/>
      <c r="Y33" s="550"/>
      <c r="Z33" s="545"/>
      <c r="AA33" s="545"/>
      <c r="AB33" s="545"/>
      <c r="AC33" s="117"/>
      <c r="AD33" s="550"/>
      <c r="AE33" s="545"/>
      <c r="AF33" s="545"/>
      <c r="AG33" s="545"/>
      <c r="AH33" s="545"/>
    </row>
    <row r="34" spans="2:34" ht="13.5" customHeight="1" x14ac:dyDescent="0.2">
      <c r="B34" s="120" t="s">
        <v>285</v>
      </c>
      <c r="C34" s="548" t="s">
        <v>286</v>
      </c>
      <c r="D34" s="549"/>
      <c r="E34" s="549"/>
      <c r="F34" s="549"/>
      <c r="G34" s="549"/>
      <c r="H34" s="549"/>
      <c r="I34" s="549"/>
      <c r="J34" s="545"/>
      <c r="K34" s="118"/>
      <c r="L34" s="561"/>
      <c r="M34" s="561"/>
      <c r="N34" s="545"/>
      <c r="O34" s="545"/>
      <c r="P34" s="545"/>
      <c r="Q34" s="118"/>
      <c r="R34" s="561"/>
      <c r="S34" s="561"/>
      <c r="T34" s="545"/>
      <c r="U34" s="545"/>
      <c r="V34" s="545"/>
      <c r="W34" s="118"/>
      <c r="X34" s="550"/>
      <c r="Y34" s="550"/>
      <c r="Z34" s="545"/>
      <c r="AA34" s="545"/>
      <c r="AB34" s="545"/>
      <c r="AC34" s="118"/>
      <c r="AD34" s="550"/>
      <c r="AE34" s="545"/>
      <c r="AF34" s="545"/>
      <c r="AG34" s="545"/>
      <c r="AH34" s="545"/>
    </row>
    <row r="35" spans="2:34" ht="13.5" customHeight="1" x14ac:dyDescent="0.2">
      <c r="B35" s="117"/>
      <c r="C35" s="121" t="s">
        <v>287</v>
      </c>
      <c r="D35" s="554" t="s">
        <v>76</v>
      </c>
      <c r="E35" s="553"/>
      <c r="F35" s="553"/>
      <c r="G35" s="553"/>
      <c r="H35" s="553"/>
      <c r="I35" s="553"/>
      <c r="J35" s="553"/>
      <c r="K35" s="123"/>
      <c r="L35" s="561"/>
      <c r="M35" s="561"/>
      <c r="N35" s="545"/>
      <c r="O35" s="545"/>
      <c r="P35" s="545"/>
      <c r="Q35" s="123"/>
      <c r="R35" s="561"/>
      <c r="S35" s="561"/>
      <c r="T35" s="545"/>
      <c r="U35" s="545"/>
      <c r="V35" s="545"/>
      <c r="W35" s="117"/>
      <c r="X35" s="572">
        <v>251067724</v>
      </c>
      <c r="Y35" s="573"/>
      <c r="Z35" s="573"/>
      <c r="AA35" s="573"/>
      <c r="AB35" s="573"/>
      <c r="AC35" s="117"/>
      <c r="AD35" s="550"/>
      <c r="AE35" s="545"/>
      <c r="AF35" s="545"/>
      <c r="AG35" s="545"/>
      <c r="AH35" s="545"/>
    </row>
    <row r="36" spans="2:34" ht="13.5" customHeight="1" x14ac:dyDescent="0.2">
      <c r="B36" s="117"/>
      <c r="C36" s="121"/>
      <c r="D36" s="554" t="s">
        <v>288</v>
      </c>
      <c r="E36" s="554"/>
      <c r="F36" s="554"/>
      <c r="G36" s="554"/>
      <c r="H36" s="554"/>
      <c r="I36" s="554"/>
      <c r="J36" s="554"/>
      <c r="K36" s="117"/>
      <c r="L36" s="561"/>
      <c r="M36" s="561"/>
      <c r="N36" s="545"/>
      <c r="O36" s="545"/>
      <c r="P36" s="545"/>
      <c r="Q36" s="123"/>
      <c r="R36" s="561"/>
      <c r="S36" s="561"/>
      <c r="T36" s="545"/>
      <c r="U36" s="545"/>
      <c r="V36" s="545"/>
      <c r="W36" s="117"/>
      <c r="X36" s="548"/>
      <c r="Y36" s="548"/>
      <c r="Z36" s="548"/>
      <c r="AA36" s="548"/>
      <c r="AB36" s="548"/>
      <c r="AC36" s="117"/>
      <c r="AD36" s="568">
        <f>X35</f>
        <v>251067724</v>
      </c>
      <c r="AE36" s="573"/>
      <c r="AF36" s="573"/>
      <c r="AG36" s="573"/>
      <c r="AH36" s="573"/>
    </row>
    <row r="37" spans="2:34" ht="13.5" customHeight="1" x14ac:dyDescent="0.2">
      <c r="B37" s="117"/>
      <c r="C37" s="122"/>
      <c r="D37" s="554"/>
      <c r="E37" s="554"/>
      <c r="F37" s="554"/>
      <c r="G37" s="554"/>
      <c r="H37" s="554"/>
      <c r="I37" s="554"/>
      <c r="J37" s="554"/>
      <c r="K37" s="118"/>
      <c r="L37" s="561"/>
      <c r="M37" s="561"/>
      <c r="N37" s="545"/>
      <c r="O37" s="545"/>
      <c r="P37" s="545"/>
      <c r="Q37" s="123"/>
      <c r="R37" s="561"/>
      <c r="S37" s="561"/>
      <c r="T37" s="545"/>
      <c r="U37" s="545"/>
      <c r="V37" s="545"/>
      <c r="W37" s="118"/>
      <c r="X37" s="548"/>
      <c r="Y37" s="548"/>
      <c r="Z37" s="548"/>
      <c r="AA37" s="548"/>
      <c r="AB37" s="548"/>
      <c r="AC37" s="118"/>
      <c r="AD37" s="570"/>
      <c r="AE37" s="574"/>
      <c r="AF37" s="574"/>
      <c r="AG37" s="574"/>
      <c r="AH37" s="574"/>
    </row>
    <row r="38" spans="2:34" ht="13.5" customHeight="1" thickBot="1" x14ac:dyDescent="0.25">
      <c r="B38" s="118"/>
      <c r="C38" s="122"/>
      <c r="D38" s="554" t="s">
        <v>80</v>
      </c>
      <c r="E38" s="554"/>
      <c r="F38" s="554"/>
      <c r="G38" s="554"/>
      <c r="H38" s="554"/>
      <c r="I38" s="554"/>
      <c r="J38" s="554"/>
      <c r="K38" s="117"/>
      <c r="L38" s="561"/>
      <c r="M38" s="561"/>
      <c r="N38" s="561"/>
      <c r="O38" s="561"/>
      <c r="P38" s="561"/>
      <c r="Q38" s="117"/>
      <c r="R38" s="561"/>
      <c r="S38" s="561"/>
      <c r="T38" s="561"/>
      <c r="U38" s="561"/>
      <c r="V38" s="561"/>
      <c r="W38" s="117"/>
      <c r="X38" s="548"/>
      <c r="Y38" s="548"/>
      <c r="Z38" s="548"/>
      <c r="AA38" s="548"/>
      <c r="AB38" s="548"/>
      <c r="AC38" s="117"/>
      <c r="AD38" s="575">
        <f>AD32+AD36</f>
        <v>428193020</v>
      </c>
      <c r="AE38" s="575"/>
      <c r="AF38" s="575"/>
      <c r="AG38" s="575"/>
      <c r="AH38" s="575"/>
    </row>
    <row r="39" spans="2:34" ht="13.5" customHeight="1" thickTop="1" x14ac:dyDescent="0.2">
      <c r="B39" s="117"/>
      <c r="C39" s="118"/>
      <c r="D39" s="554"/>
      <c r="E39" s="554"/>
      <c r="F39" s="554"/>
      <c r="G39" s="554"/>
      <c r="H39" s="554"/>
      <c r="I39" s="554"/>
      <c r="J39" s="554"/>
      <c r="K39" s="117"/>
      <c r="L39" s="561"/>
      <c r="M39" s="561"/>
      <c r="N39" s="561"/>
      <c r="O39" s="561"/>
      <c r="P39" s="561"/>
      <c r="Q39" s="117"/>
      <c r="R39" s="561"/>
      <c r="S39" s="561"/>
      <c r="T39" s="561"/>
      <c r="U39" s="561"/>
      <c r="V39" s="561"/>
      <c r="W39" s="117"/>
      <c r="X39" s="548"/>
      <c r="Y39" s="548"/>
      <c r="Z39" s="548"/>
      <c r="AA39" s="548"/>
      <c r="AB39" s="548"/>
      <c r="AC39" s="117"/>
      <c r="AD39" s="576"/>
      <c r="AE39" s="577"/>
      <c r="AF39" s="577"/>
      <c r="AG39" s="577"/>
      <c r="AH39" s="577"/>
    </row>
    <row r="41" spans="2:34" ht="13.5" customHeight="1" x14ac:dyDescent="0.2">
      <c r="B41" s="543" t="s">
        <v>81</v>
      </c>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row>
    <row r="42" spans="2:34" ht="13.5" customHeight="1" x14ac:dyDescent="0.2">
      <c r="B42" s="117"/>
      <c r="C42" s="544"/>
      <c r="D42" s="545"/>
      <c r="E42" s="545"/>
      <c r="F42" s="545"/>
      <c r="G42" s="545"/>
      <c r="H42" s="545"/>
      <c r="I42" s="545"/>
      <c r="J42" s="545"/>
      <c r="K42" s="118"/>
      <c r="L42" s="547"/>
      <c r="M42" s="547"/>
      <c r="N42" s="547"/>
      <c r="O42" s="547"/>
      <c r="P42" s="547"/>
      <c r="Q42" s="118"/>
      <c r="R42" s="546" t="s">
        <v>61</v>
      </c>
      <c r="S42" s="547"/>
      <c r="T42" s="547"/>
      <c r="U42" s="547"/>
      <c r="V42" s="547"/>
      <c r="W42" s="117"/>
      <c r="X42" s="546" t="s">
        <v>61</v>
      </c>
      <c r="Y42" s="546"/>
      <c r="Z42" s="547"/>
      <c r="AA42" s="547"/>
      <c r="AB42" s="547"/>
      <c r="AC42" s="119"/>
      <c r="AD42" s="546" t="s">
        <v>61</v>
      </c>
      <c r="AE42" s="546"/>
      <c r="AF42" s="547"/>
      <c r="AG42" s="547"/>
      <c r="AH42" s="547"/>
    </row>
    <row r="43" spans="2:34" ht="13.5" customHeight="1" x14ac:dyDescent="0.2">
      <c r="B43" s="120" t="s">
        <v>383</v>
      </c>
      <c r="C43" s="548" t="s">
        <v>296</v>
      </c>
      <c r="D43" s="549"/>
      <c r="E43" s="549"/>
      <c r="F43" s="549"/>
      <c r="G43" s="549"/>
      <c r="H43" s="549"/>
      <c r="I43" s="549"/>
      <c r="J43" s="545"/>
      <c r="K43" s="128"/>
      <c r="L43" s="547"/>
      <c r="M43" s="547"/>
      <c r="N43" s="547"/>
      <c r="O43" s="547"/>
      <c r="P43" s="547"/>
      <c r="Q43" s="128"/>
      <c r="R43" s="549"/>
      <c r="S43" s="545"/>
      <c r="T43" s="545"/>
      <c r="U43" s="545"/>
      <c r="V43" s="545"/>
      <c r="W43" s="128"/>
      <c r="X43" s="549"/>
      <c r="Y43" s="549"/>
      <c r="Z43" s="545"/>
      <c r="AA43" s="545"/>
      <c r="AB43" s="545"/>
      <c r="AC43" s="128"/>
      <c r="AD43" s="549"/>
      <c r="AE43" s="549"/>
      <c r="AF43" s="545"/>
      <c r="AG43" s="545"/>
      <c r="AH43" s="545"/>
    </row>
    <row r="44" spans="2:34" ht="13.5" customHeight="1" x14ac:dyDescent="0.2">
      <c r="B44" s="117"/>
      <c r="C44" s="121" t="s">
        <v>290</v>
      </c>
      <c r="D44" s="554" t="s">
        <v>297</v>
      </c>
      <c r="E44" s="553"/>
      <c r="F44" s="553"/>
      <c r="G44" s="553"/>
      <c r="H44" s="553"/>
      <c r="I44" s="553"/>
      <c r="J44" s="553"/>
      <c r="K44" s="122"/>
      <c r="L44" s="547"/>
      <c r="M44" s="547"/>
      <c r="N44" s="547"/>
      <c r="O44" s="547"/>
      <c r="P44" s="547"/>
      <c r="Q44" s="122"/>
      <c r="R44" s="549"/>
      <c r="S44" s="545"/>
      <c r="T44" s="545"/>
      <c r="U44" s="545"/>
      <c r="V44" s="545"/>
      <c r="W44" s="117"/>
      <c r="X44" s="549"/>
      <c r="Y44" s="549"/>
      <c r="Z44" s="545"/>
      <c r="AA44" s="545"/>
      <c r="AB44" s="545"/>
      <c r="AC44" s="117"/>
      <c r="AD44" s="550"/>
      <c r="AE44" s="550"/>
      <c r="AF44" s="545"/>
      <c r="AG44" s="545"/>
      <c r="AH44" s="545"/>
    </row>
    <row r="45" spans="2:34" ht="13.5" customHeight="1" x14ac:dyDescent="0.2">
      <c r="B45" s="117"/>
      <c r="C45" s="123" t="s">
        <v>291</v>
      </c>
      <c r="D45" s="578" t="s">
        <v>298</v>
      </c>
      <c r="E45" s="578"/>
      <c r="F45" s="578"/>
      <c r="G45" s="578"/>
      <c r="H45" s="578"/>
      <c r="I45" s="578"/>
      <c r="J45" s="578"/>
      <c r="K45" s="578"/>
      <c r="L45" s="547"/>
      <c r="M45" s="547"/>
      <c r="N45" s="547"/>
      <c r="O45" s="547"/>
      <c r="P45" s="547"/>
      <c r="Q45" s="117"/>
      <c r="R45" s="549"/>
      <c r="S45" s="545"/>
      <c r="T45" s="545"/>
      <c r="U45" s="545"/>
      <c r="V45" s="545"/>
      <c r="W45" s="117"/>
      <c r="X45" s="557">
        <v>4840769</v>
      </c>
      <c r="Y45" s="557"/>
      <c r="Z45" s="579"/>
      <c r="AA45" s="579"/>
      <c r="AB45" s="579"/>
      <c r="AC45" s="117"/>
      <c r="AD45" s="550"/>
      <c r="AE45" s="550"/>
      <c r="AF45" s="545"/>
      <c r="AG45" s="545"/>
      <c r="AH45" s="545"/>
    </row>
    <row r="46" spans="2:34" ht="13.5" customHeight="1" x14ac:dyDescent="0.2">
      <c r="B46" s="117"/>
      <c r="C46" s="121" t="s">
        <v>332</v>
      </c>
      <c r="D46" s="554" t="s">
        <v>83</v>
      </c>
      <c r="E46" s="553"/>
      <c r="F46" s="553"/>
      <c r="G46" s="553"/>
      <c r="H46" s="553"/>
      <c r="I46" s="553"/>
      <c r="J46" s="553"/>
      <c r="K46" s="129"/>
      <c r="L46" s="547"/>
      <c r="M46" s="547"/>
      <c r="N46" s="547"/>
      <c r="O46" s="547"/>
      <c r="P46" s="547"/>
      <c r="Q46" s="129"/>
      <c r="R46" s="549"/>
      <c r="S46" s="545"/>
      <c r="T46" s="545"/>
      <c r="U46" s="545"/>
      <c r="V46" s="545"/>
      <c r="W46" s="117"/>
      <c r="X46" s="549"/>
      <c r="Y46" s="549"/>
      <c r="Z46" s="545"/>
      <c r="AA46" s="545"/>
      <c r="AB46" s="545"/>
      <c r="AC46" s="118"/>
      <c r="AD46" s="550"/>
      <c r="AE46" s="550"/>
      <c r="AF46" s="545"/>
      <c r="AG46" s="545"/>
      <c r="AH46" s="545"/>
    </row>
    <row r="47" spans="2:34" ht="13.5" customHeight="1" x14ac:dyDescent="0.2">
      <c r="B47" s="117"/>
      <c r="C47" s="123" t="s">
        <v>368</v>
      </c>
      <c r="D47" s="554" t="s">
        <v>84</v>
      </c>
      <c r="E47" s="553"/>
      <c r="F47" s="553"/>
      <c r="G47" s="553"/>
      <c r="H47" s="553"/>
      <c r="I47" s="553"/>
      <c r="J47" s="553"/>
      <c r="K47" s="129"/>
      <c r="L47" s="547"/>
      <c r="M47" s="547"/>
      <c r="N47" s="547"/>
      <c r="O47" s="547"/>
      <c r="P47" s="547"/>
      <c r="Q47" s="129"/>
      <c r="R47" s="549"/>
      <c r="S47" s="545"/>
      <c r="T47" s="545"/>
      <c r="U47" s="545"/>
      <c r="V47" s="545"/>
      <c r="W47" s="117"/>
      <c r="X47" s="568">
        <v>6187669</v>
      </c>
      <c r="Y47" s="568"/>
      <c r="Z47" s="580"/>
      <c r="AA47" s="580"/>
      <c r="AB47" s="580"/>
      <c r="AC47" s="118"/>
      <c r="AD47" s="550"/>
      <c r="AE47" s="550"/>
      <c r="AF47" s="545"/>
      <c r="AG47" s="545"/>
      <c r="AH47" s="545"/>
    </row>
    <row r="48" spans="2:34" ht="13.5" customHeight="1" x14ac:dyDescent="0.2">
      <c r="B48" s="117"/>
      <c r="C48" s="117"/>
      <c r="D48" s="554" t="s">
        <v>85</v>
      </c>
      <c r="E48" s="553"/>
      <c r="F48" s="553"/>
      <c r="G48" s="553"/>
      <c r="H48" s="553"/>
      <c r="I48" s="553"/>
      <c r="J48" s="553"/>
      <c r="K48" s="129"/>
      <c r="L48" s="547"/>
      <c r="M48" s="547"/>
      <c r="N48" s="547"/>
      <c r="O48" s="547"/>
      <c r="P48" s="547"/>
      <c r="Q48" s="129"/>
      <c r="R48" s="549"/>
      <c r="S48" s="545"/>
      <c r="T48" s="545"/>
      <c r="U48" s="545"/>
      <c r="V48" s="545"/>
      <c r="W48" s="117"/>
      <c r="X48" s="570"/>
      <c r="Y48" s="574"/>
      <c r="Z48" s="574"/>
      <c r="AA48" s="574"/>
      <c r="AB48" s="574"/>
      <c r="AC48" s="118"/>
      <c r="AD48" s="571">
        <f>X45+X47</f>
        <v>11028438</v>
      </c>
      <c r="AE48" s="555"/>
      <c r="AF48" s="555"/>
      <c r="AG48" s="555"/>
      <c r="AH48" s="555"/>
    </row>
    <row r="49" spans="2:34" ht="13.5" customHeight="1" x14ac:dyDescent="0.2">
      <c r="B49" s="117"/>
      <c r="C49" s="117"/>
      <c r="D49" s="554"/>
      <c r="E49" s="553"/>
      <c r="F49" s="553"/>
      <c r="G49" s="553"/>
      <c r="H49" s="553"/>
      <c r="I49" s="553"/>
      <c r="J49" s="553"/>
      <c r="K49" s="117"/>
      <c r="L49" s="547"/>
      <c r="M49" s="547"/>
      <c r="N49" s="547"/>
      <c r="O49" s="547"/>
      <c r="P49" s="547"/>
      <c r="Q49" s="129"/>
      <c r="R49" s="549"/>
      <c r="S49" s="545"/>
      <c r="T49" s="545"/>
      <c r="U49" s="545"/>
      <c r="V49" s="545"/>
      <c r="W49" s="117"/>
      <c r="X49" s="550"/>
      <c r="Y49" s="555"/>
      <c r="Z49" s="555"/>
      <c r="AA49" s="555"/>
      <c r="AB49" s="555"/>
      <c r="AC49" s="117"/>
      <c r="AD49" s="550"/>
      <c r="AE49" s="555"/>
      <c r="AF49" s="555"/>
      <c r="AG49" s="555"/>
      <c r="AH49" s="555"/>
    </row>
    <row r="50" spans="2:34" ht="13.5" customHeight="1" x14ac:dyDescent="0.2">
      <c r="B50" s="120" t="s">
        <v>343</v>
      </c>
      <c r="C50" s="548" t="s">
        <v>301</v>
      </c>
      <c r="D50" s="555"/>
      <c r="E50" s="555"/>
      <c r="F50" s="555"/>
      <c r="G50" s="555"/>
      <c r="H50" s="555"/>
      <c r="I50" s="555"/>
      <c r="J50" s="555"/>
      <c r="K50" s="118"/>
      <c r="L50" s="547"/>
      <c r="M50" s="547"/>
      <c r="N50" s="547"/>
      <c r="O50" s="547"/>
      <c r="P50" s="547"/>
      <c r="Q50" s="129"/>
      <c r="R50" s="549"/>
      <c r="S50" s="545"/>
      <c r="T50" s="545"/>
      <c r="U50" s="545"/>
      <c r="V50" s="545"/>
      <c r="W50" s="118"/>
      <c r="X50" s="550"/>
      <c r="Y50" s="555"/>
      <c r="Z50" s="555"/>
      <c r="AA50" s="555"/>
      <c r="AB50" s="555"/>
      <c r="AC50" s="118"/>
      <c r="AD50" s="550"/>
      <c r="AE50" s="555"/>
      <c r="AF50" s="555"/>
      <c r="AG50" s="555"/>
      <c r="AH50" s="555"/>
    </row>
    <row r="51" spans="2:34" ht="13.5" customHeight="1" x14ac:dyDescent="0.2">
      <c r="B51" s="117"/>
      <c r="C51" s="120" t="s">
        <v>330</v>
      </c>
      <c r="D51" s="581" t="s">
        <v>297</v>
      </c>
      <c r="E51" s="553"/>
      <c r="F51" s="553"/>
      <c r="G51" s="553"/>
      <c r="H51" s="553"/>
      <c r="I51" s="553"/>
      <c r="J51" s="553"/>
      <c r="K51" s="117"/>
      <c r="L51" s="547"/>
      <c r="M51" s="547"/>
      <c r="N51" s="547"/>
      <c r="O51" s="547"/>
      <c r="P51" s="547"/>
      <c r="Q51" s="129"/>
      <c r="R51" s="549"/>
      <c r="S51" s="545"/>
      <c r="T51" s="545"/>
      <c r="U51" s="545"/>
      <c r="V51" s="545"/>
      <c r="W51" s="117"/>
      <c r="X51" s="550"/>
      <c r="Y51" s="555"/>
      <c r="Z51" s="555"/>
      <c r="AA51" s="555"/>
      <c r="AB51" s="555"/>
      <c r="AC51" s="117"/>
      <c r="AD51" s="550"/>
      <c r="AE51" s="555"/>
      <c r="AF51" s="555"/>
      <c r="AG51" s="555"/>
      <c r="AH51" s="555"/>
    </row>
    <row r="52" spans="2:34" ht="13.5" customHeight="1" x14ac:dyDescent="0.2">
      <c r="B52" s="117"/>
      <c r="C52" s="123" t="s">
        <v>384</v>
      </c>
      <c r="D52" s="578" t="s">
        <v>298</v>
      </c>
      <c r="E52" s="553"/>
      <c r="F52" s="553"/>
      <c r="G52" s="553"/>
      <c r="H52" s="553"/>
      <c r="I52" s="553"/>
      <c r="J52" s="553"/>
      <c r="K52" s="553"/>
      <c r="L52" s="547"/>
      <c r="M52" s="547"/>
      <c r="N52" s="547"/>
      <c r="O52" s="547"/>
      <c r="P52" s="547"/>
      <c r="Q52" s="129"/>
      <c r="R52" s="549"/>
      <c r="S52" s="545"/>
      <c r="T52" s="545"/>
      <c r="U52" s="545"/>
      <c r="V52" s="545"/>
      <c r="W52" s="117"/>
      <c r="X52" s="557">
        <v>1630709</v>
      </c>
      <c r="Y52" s="582"/>
      <c r="Z52" s="582"/>
      <c r="AA52" s="582"/>
      <c r="AB52" s="582"/>
      <c r="AC52" s="117"/>
      <c r="AD52" s="550"/>
      <c r="AE52" s="555"/>
      <c r="AF52" s="555"/>
      <c r="AG52" s="555"/>
      <c r="AH52" s="555"/>
    </row>
    <row r="53" spans="2:34" ht="13.5" customHeight="1" x14ac:dyDescent="0.2">
      <c r="B53" s="117"/>
      <c r="C53" s="120" t="s">
        <v>299</v>
      </c>
      <c r="D53" s="583" t="s">
        <v>303</v>
      </c>
      <c r="E53" s="553"/>
      <c r="F53" s="553"/>
      <c r="G53" s="553"/>
      <c r="H53" s="553"/>
      <c r="I53" s="553"/>
      <c r="J53" s="553"/>
      <c r="K53" s="117"/>
      <c r="L53" s="547"/>
      <c r="M53" s="547"/>
      <c r="N53" s="547"/>
      <c r="O53" s="547"/>
      <c r="P53" s="547"/>
      <c r="Q53" s="129"/>
      <c r="R53" s="549"/>
      <c r="S53" s="545"/>
      <c r="T53" s="545"/>
      <c r="U53" s="545"/>
      <c r="V53" s="545"/>
      <c r="W53" s="117"/>
      <c r="X53" s="561">
        <v>3895400</v>
      </c>
      <c r="Y53" s="555"/>
      <c r="Z53" s="555"/>
      <c r="AA53" s="555"/>
      <c r="AB53" s="555"/>
      <c r="AC53" s="130"/>
      <c r="AD53" s="550"/>
      <c r="AE53" s="555"/>
      <c r="AF53" s="555"/>
      <c r="AG53" s="555"/>
      <c r="AH53" s="555"/>
    </row>
    <row r="54" spans="2:34" ht="13.5" customHeight="1" x14ac:dyDescent="0.2">
      <c r="B54" s="117"/>
      <c r="C54" s="120" t="s">
        <v>370</v>
      </c>
      <c r="D54" s="583" t="s">
        <v>305</v>
      </c>
      <c r="E54" s="553"/>
      <c r="F54" s="553"/>
      <c r="G54" s="553"/>
      <c r="H54" s="553"/>
      <c r="I54" s="553"/>
      <c r="J54" s="553"/>
      <c r="K54" s="117"/>
      <c r="L54" s="547"/>
      <c r="M54" s="547"/>
      <c r="N54" s="547"/>
      <c r="O54" s="547"/>
      <c r="P54" s="547"/>
      <c r="Q54" s="129"/>
      <c r="R54" s="549"/>
      <c r="S54" s="545"/>
      <c r="T54" s="545"/>
      <c r="U54" s="545"/>
      <c r="V54" s="545"/>
      <c r="W54" s="118"/>
      <c r="X54" s="584">
        <v>2000000</v>
      </c>
      <c r="Y54" s="555"/>
      <c r="Z54" s="555"/>
      <c r="AA54" s="555"/>
      <c r="AB54" s="555"/>
      <c r="AC54" s="122"/>
      <c r="AD54" s="550"/>
      <c r="AE54" s="555"/>
      <c r="AF54" s="555"/>
      <c r="AG54" s="555"/>
      <c r="AH54" s="555"/>
    </row>
    <row r="55" spans="2:34" ht="13.5" customHeight="1" x14ac:dyDescent="0.2">
      <c r="B55" s="117"/>
      <c r="C55" s="120" t="s">
        <v>385</v>
      </c>
      <c r="D55" s="583" t="s">
        <v>83</v>
      </c>
      <c r="E55" s="553"/>
      <c r="F55" s="553"/>
      <c r="G55" s="553"/>
      <c r="H55" s="553"/>
      <c r="I55" s="553"/>
      <c r="J55" s="553"/>
      <c r="K55" s="117"/>
      <c r="L55" s="547"/>
      <c r="M55" s="547"/>
      <c r="N55" s="547"/>
      <c r="O55" s="547"/>
      <c r="P55" s="547"/>
      <c r="Q55" s="129"/>
      <c r="R55" s="549"/>
      <c r="S55" s="545"/>
      <c r="T55" s="545"/>
      <c r="U55" s="545"/>
      <c r="V55" s="545"/>
      <c r="W55" s="118"/>
      <c r="X55" s="550"/>
      <c r="Y55" s="555"/>
      <c r="Z55" s="555"/>
      <c r="AA55" s="555"/>
      <c r="AB55" s="555"/>
      <c r="AC55" s="122"/>
      <c r="AD55" s="550"/>
      <c r="AE55" s="555"/>
      <c r="AF55" s="555"/>
      <c r="AG55" s="555"/>
      <c r="AH55" s="555"/>
    </row>
    <row r="56" spans="2:34" ht="13.5" customHeight="1" x14ac:dyDescent="0.2">
      <c r="B56" s="117"/>
      <c r="C56" s="123" t="s">
        <v>384</v>
      </c>
      <c r="D56" s="554" t="s">
        <v>307</v>
      </c>
      <c r="E56" s="553"/>
      <c r="F56" s="553"/>
      <c r="G56" s="553"/>
      <c r="H56" s="553"/>
      <c r="I56" s="553"/>
      <c r="J56" s="553"/>
      <c r="K56" s="117"/>
      <c r="L56" s="547"/>
      <c r="M56" s="547"/>
      <c r="N56" s="547"/>
      <c r="O56" s="547"/>
      <c r="P56" s="547"/>
      <c r="Q56" s="129"/>
      <c r="R56" s="549"/>
      <c r="S56" s="545"/>
      <c r="T56" s="545"/>
      <c r="U56" s="545"/>
      <c r="V56" s="545"/>
      <c r="W56" s="117"/>
      <c r="X56" s="585">
        <v>604867</v>
      </c>
      <c r="Y56" s="555"/>
      <c r="Z56" s="555"/>
      <c r="AA56" s="555"/>
      <c r="AB56" s="555"/>
      <c r="AC56" s="117"/>
      <c r="AD56" s="550"/>
      <c r="AE56" s="555"/>
      <c r="AF56" s="555"/>
      <c r="AG56" s="555"/>
      <c r="AH56" s="555"/>
    </row>
    <row r="57" spans="2:34" ht="13.5" customHeight="1" x14ac:dyDescent="0.2">
      <c r="B57" s="117"/>
      <c r="C57" s="123" t="s">
        <v>321</v>
      </c>
      <c r="D57" s="554" t="s">
        <v>309</v>
      </c>
      <c r="E57" s="553"/>
      <c r="F57" s="553"/>
      <c r="G57" s="553"/>
      <c r="H57" s="553"/>
      <c r="I57" s="553"/>
      <c r="J57" s="553"/>
      <c r="K57" s="117"/>
      <c r="L57" s="547"/>
      <c r="M57" s="547"/>
      <c r="N57" s="547"/>
      <c r="O57" s="547"/>
      <c r="P57" s="547"/>
      <c r="Q57" s="129"/>
      <c r="R57" s="549"/>
      <c r="S57" s="545"/>
      <c r="T57" s="545"/>
      <c r="U57" s="545"/>
      <c r="V57" s="545"/>
      <c r="W57" s="117"/>
      <c r="X57" s="572">
        <v>119205</v>
      </c>
      <c r="Y57" s="573"/>
      <c r="Z57" s="573"/>
      <c r="AA57" s="573"/>
      <c r="AB57" s="573"/>
      <c r="AC57" s="117"/>
      <c r="AD57" s="550"/>
      <c r="AE57" s="555"/>
      <c r="AF57" s="555"/>
      <c r="AG57" s="555"/>
      <c r="AH57" s="555"/>
    </row>
    <row r="58" spans="2:34" ht="13.5" customHeight="1" x14ac:dyDescent="0.2">
      <c r="B58" s="117"/>
      <c r="C58" s="117"/>
      <c r="D58" s="583" t="s">
        <v>89</v>
      </c>
      <c r="E58" s="553"/>
      <c r="F58" s="553"/>
      <c r="G58" s="553"/>
      <c r="H58" s="553"/>
      <c r="I58" s="553"/>
      <c r="J58" s="553"/>
      <c r="K58" s="117"/>
      <c r="L58" s="547"/>
      <c r="M58" s="547"/>
      <c r="N58" s="547"/>
      <c r="O58" s="547"/>
      <c r="P58" s="547"/>
      <c r="Q58" s="129"/>
      <c r="R58" s="549"/>
      <c r="S58" s="545"/>
      <c r="T58" s="545"/>
      <c r="U58" s="545"/>
      <c r="V58" s="545"/>
      <c r="W58" s="118"/>
      <c r="X58" s="566"/>
      <c r="Y58" s="574"/>
      <c r="Z58" s="574"/>
      <c r="AA58" s="574"/>
      <c r="AB58" s="574"/>
      <c r="AC58" s="122"/>
      <c r="AD58" s="561">
        <f>X52+X53+X54+X55+X56+X57</f>
        <v>8250181</v>
      </c>
      <c r="AE58" s="555"/>
      <c r="AF58" s="555"/>
      <c r="AG58" s="555"/>
      <c r="AH58" s="555"/>
    </row>
    <row r="59" spans="2:34" ht="13.5" customHeight="1" x14ac:dyDescent="0.2">
      <c r="B59" s="117"/>
      <c r="C59" s="117"/>
      <c r="D59" s="583"/>
      <c r="E59" s="553"/>
      <c r="F59" s="553"/>
      <c r="G59" s="553"/>
      <c r="H59" s="553"/>
      <c r="I59" s="553"/>
      <c r="J59" s="553"/>
      <c r="K59" s="117"/>
      <c r="L59" s="547"/>
      <c r="M59" s="547"/>
      <c r="N59" s="547"/>
      <c r="O59" s="547"/>
      <c r="P59" s="547"/>
      <c r="Q59" s="129"/>
      <c r="R59" s="549"/>
      <c r="S59" s="545"/>
      <c r="T59" s="545"/>
      <c r="U59" s="545"/>
      <c r="V59" s="545"/>
      <c r="W59" s="117"/>
      <c r="X59" s="585"/>
      <c r="Y59" s="555"/>
      <c r="Z59" s="555"/>
      <c r="AA59" s="555"/>
      <c r="AB59" s="555"/>
      <c r="AC59" s="117"/>
      <c r="AD59" s="550"/>
      <c r="AE59" s="555"/>
      <c r="AF59" s="555"/>
      <c r="AG59" s="555"/>
      <c r="AH59" s="555"/>
    </row>
    <row r="60" spans="2:34" ht="13.5" customHeight="1" x14ac:dyDescent="0.2">
      <c r="B60" s="124">
        <v>5</v>
      </c>
      <c r="C60" s="586" t="s">
        <v>310</v>
      </c>
      <c r="D60" s="587"/>
      <c r="E60" s="587"/>
      <c r="F60" s="587"/>
      <c r="G60" s="587"/>
      <c r="H60" s="587"/>
      <c r="I60" s="587"/>
      <c r="J60" s="587"/>
      <c r="K60" s="117"/>
      <c r="L60" s="547"/>
      <c r="M60" s="547"/>
      <c r="N60" s="547"/>
      <c r="O60" s="547"/>
      <c r="P60" s="547"/>
      <c r="Q60" s="129"/>
      <c r="R60" s="549"/>
      <c r="S60" s="545"/>
      <c r="T60" s="545"/>
      <c r="U60" s="545"/>
      <c r="V60" s="545"/>
      <c r="W60" s="118"/>
      <c r="X60" s="585"/>
      <c r="Y60" s="555"/>
      <c r="Z60" s="555"/>
      <c r="AA60" s="555"/>
      <c r="AB60" s="555"/>
      <c r="AC60" s="122"/>
      <c r="AD60" s="550"/>
      <c r="AE60" s="555"/>
      <c r="AF60" s="555"/>
      <c r="AG60" s="555"/>
      <c r="AH60" s="555"/>
    </row>
    <row r="61" spans="2:34" ht="13.5" customHeight="1" x14ac:dyDescent="0.2">
      <c r="B61" s="117"/>
      <c r="C61" s="120" t="s">
        <v>386</v>
      </c>
      <c r="D61" s="581" t="s">
        <v>311</v>
      </c>
      <c r="E61" s="553"/>
      <c r="F61" s="553"/>
      <c r="G61" s="553"/>
      <c r="H61" s="553"/>
      <c r="I61" s="553"/>
      <c r="J61" s="553"/>
      <c r="K61" s="117"/>
      <c r="L61" s="547"/>
      <c r="M61" s="547"/>
      <c r="N61" s="547"/>
      <c r="O61" s="547"/>
      <c r="P61" s="547"/>
      <c r="Q61" s="129"/>
      <c r="R61" s="549"/>
      <c r="S61" s="545"/>
      <c r="T61" s="545"/>
      <c r="U61" s="545"/>
      <c r="V61" s="545"/>
      <c r="W61" s="117"/>
      <c r="X61" s="557">
        <v>142098833</v>
      </c>
      <c r="Y61" s="582"/>
      <c r="Z61" s="582"/>
      <c r="AA61" s="582"/>
      <c r="AB61" s="582"/>
      <c r="AC61" s="117"/>
      <c r="AD61" s="550"/>
      <c r="AE61" s="555"/>
      <c r="AF61" s="555"/>
      <c r="AG61" s="555"/>
      <c r="AH61" s="555"/>
    </row>
    <row r="62" spans="2:34" ht="13.5" customHeight="1" x14ac:dyDescent="0.2">
      <c r="B62" s="117"/>
      <c r="C62" s="120" t="s">
        <v>299</v>
      </c>
      <c r="D62" s="581" t="s">
        <v>313</v>
      </c>
      <c r="E62" s="553"/>
      <c r="F62" s="553"/>
      <c r="G62" s="553"/>
      <c r="H62" s="553"/>
      <c r="I62" s="553"/>
      <c r="J62" s="553"/>
      <c r="K62" s="117"/>
      <c r="L62" s="547"/>
      <c r="M62" s="547"/>
      <c r="N62" s="547"/>
      <c r="O62" s="547"/>
      <c r="P62" s="547"/>
      <c r="Q62" s="129"/>
      <c r="R62" s="549"/>
      <c r="S62" s="545"/>
      <c r="T62" s="545"/>
      <c r="U62" s="545"/>
      <c r="V62" s="545"/>
      <c r="W62" s="117"/>
      <c r="X62" s="588">
        <v>-103971885</v>
      </c>
      <c r="Y62" s="589"/>
      <c r="Z62" s="589"/>
      <c r="AA62" s="589"/>
      <c r="AB62" s="589"/>
      <c r="AC62" s="117"/>
      <c r="AD62" s="550"/>
      <c r="AE62" s="555"/>
      <c r="AF62" s="555"/>
      <c r="AG62" s="555"/>
      <c r="AH62" s="555"/>
    </row>
    <row r="63" spans="2:34" ht="13.5" customHeight="1" x14ac:dyDescent="0.2">
      <c r="B63" s="117"/>
      <c r="C63" s="117"/>
      <c r="D63" s="583" t="s">
        <v>314</v>
      </c>
      <c r="E63" s="553"/>
      <c r="F63" s="553"/>
      <c r="G63" s="553"/>
      <c r="H63" s="553"/>
      <c r="I63" s="553"/>
      <c r="J63" s="553"/>
      <c r="K63" s="117"/>
      <c r="L63" s="547"/>
      <c r="M63" s="547"/>
      <c r="N63" s="547"/>
      <c r="O63" s="547"/>
      <c r="P63" s="547"/>
      <c r="Q63" s="129"/>
      <c r="R63" s="549"/>
      <c r="S63" s="545"/>
      <c r="T63" s="545"/>
      <c r="U63" s="545"/>
      <c r="V63" s="545"/>
      <c r="W63" s="117"/>
      <c r="X63" s="550"/>
      <c r="Y63" s="555"/>
      <c r="Z63" s="555"/>
      <c r="AA63" s="555"/>
      <c r="AB63" s="555"/>
      <c r="AC63" s="117"/>
      <c r="AD63" s="568">
        <f>X61+X62</f>
        <v>38126948</v>
      </c>
      <c r="AE63" s="573"/>
      <c r="AF63" s="573"/>
      <c r="AG63" s="573"/>
      <c r="AH63" s="573"/>
    </row>
    <row r="64" spans="2:34" ht="13.5" customHeight="1" x14ac:dyDescent="0.2">
      <c r="B64" s="117"/>
      <c r="C64" s="118"/>
      <c r="D64" s="583"/>
      <c r="E64" s="553"/>
      <c r="F64" s="553"/>
      <c r="G64" s="553"/>
      <c r="H64" s="553"/>
      <c r="I64" s="553"/>
      <c r="J64" s="553"/>
      <c r="K64" s="117"/>
      <c r="L64" s="547"/>
      <c r="M64" s="547"/>
      <c r="N64" s="547"/>
      <c r="O64" s="547"/>
      <c r="P64" s="547"/>
      <c r="Q64" s="129"/>
      <c r="R64" s="549"/>
      <c r="S64" s="545"/>
      <c r="T64" s="545"/>
      <c r="U64" s="545"/>
      <c r="V64" s="545"/>
      <c r="W64" s="117"/>
      <c r="X64" s="550"/>
      <c r="Y64" s="555"/>
      <c r="Z64" s="555"/>
      <c r="AA64" s="555"/>
      <c r="AB64" s="555"/>
      <c r="AC64" s="117"/>
      <c r="AD64" s="570"/>
      <c r="AE64" s="574"/>
      <c r="AF64" s="574"/>
      <c r="AG64" s="574"/>
      <c r="AH64" s="574"/>
    </row>
    <row r="65" spans="2:34" ht="13.5" customHeight="1" x14ac:dyDescent="0.2">
      <c r="B65" s="117"/>
      <c r="C65" s="118"/>
      <c r="D65" s="583" t="s">
        <v>315</v>
      </c>
      <c r="E65" s="553"/>
      <c r="F65" s="553"/>
      <c r="G65" s="553"/>
      <c r="H65" s="553"/>
      <c r="I65" s="553"/>
      <c r="J65" s="553"/>
      <c r="K65" s="117"/>
      <c r="L65" s="547"/>
      <c r="M65" s="547"/>
      <c r="N65" s="547"/>
      <c r="O65" s="547"/>
      <c r="P65" s="547"/>
      <c r="Q65" s="129"/>
      <c r="R65" s="549"/>
      <c r="S65" s="545"/>
      <c r="T65" s="545"/>
      <c r="U65" s="545"/>
      <c r="V65" s="545"/>
      <c r="W65" s="117"/>
      <c r="X65" s="550"/>
      <c r="Y65" s="555"/>
      <c r="Z65" s="555"/>
      <c r="AA65" s="555"/>
      <c r="AB65" s="555"/>
      <c r="AC65" s="117"/>
      <c r="AD65" s="584">
        <f>AD48+AD58+AD63</f>
        <v>57405567</v>
      </c>
      <c r="AE65" s="555"/>
      <c r="AF65" s="555"/>
      <c r="AG65" s="555"/>
      <c r="AH65" s="555"/>
    </row>
    <row r="66" spans="2:34" ht="13.5" customHeight="1" x14ac:dyDescent="0.2">
      <c r="B66" s="117"/>
      <c r="C66" s="118"/>
      <c r="D66" s="583"/>
      <c r="E66" s="553"/>
      <c r="F66" s="553"/>
      <c r="G66" s="553"/>
      <c r="H66" s="553"/>
      <c r="I66" s="553"/>
      <c r="J66" s="553"/>
      <c r="K66" s="117"/>
      <c r="L66" s="547"/>
      <c r="M66" s="547"/>
      <c r="N66" s="547"/>
      <c r="O66" s="547"/>
      <c r="P66" s="547"/>
      <c r="Q66" s="129"/>
      <c r="R66" s="549"/>
      <c r="S66" s="545"/>
      <c r="T66" s="545"/>
      <c r="U66" s="545"/>
      <c r="V66" s="545"/>
      <c r="W66" s="117"/>
      <c r="X66" s="550"/>
      <c r="Y66" s="555"/>
      <c r="Z66" s="555"/>
      <c r="AA66" s="555"/>
      <c r="AB66" s="555"/>
      <c r="AC66" s="117"/>
      <c r="AD66" s="584"/>
      <c r="AE66" s="555"/>
      <c r="AF66" s="555"/>
      <c r="AG66" s="555"/>
      <c r="AH66" s="555"/>
    </row>
    <row r="67" spans="2:34" ht="13.5" customHeight="1" x14ac:dyDescent="0.2">
      <c r="B67" s="543" t="s">
        <v>91</v>
      </c>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543"/>
    </row>
    <row r="68" spans="2:34" ht="13.5" customHeight="1" x14ac:dyDescent="0.2">
      <c r="B68" s="117"/>
      <c r="C68" s="544"/>
      <c r="D68" s="555"/>
      <c r="E68" s="555"/>
      <c r="F68" s="555"/>
      <c r="G68" s="555"/>
      <c r="H68" s="555"/>
      <c r="I68" s="555"/>
      <c r="J68" s="555"/>
      <c r="K68" s="118"/>
      <c r="L68" s="549"/>
      <c r="M68" s="555"/>
      <c r="N68" s="555"/>
      <c r="O68" s="555"/>
      <c r="P68" s="555"/>
      <c r="Q68" s="118"/>
      <c r="R68" s="546" t="s">
        <v>61</v>
      </c>
      <c r="S68" s="590"/>
      <c r="T68" s="590"/>
      <c r="U68" s="590"/>
      <c r="V68" s="590"/>
      <c r="W68" s="117"/>
      <c r="X68" s="546" t="s">
        <v>61</v>
      </c>
      <c r="Y68" s="590"/>
      <c r="Z68" s="590"/>
      <c r="AA68" s="590"/>
      <c r="AB68" s="590"/>
      <c r="AC68" s="119"/>
      <c r="AD68" s="546" t="s">
        <v>61</v>
      </c>
      <c r="AE68" s="590"/>
      <c r="AF68" s="590"/>
      <c r="AG68" s="590"/>
      <c r="AH68" s="590"/>
    </row>
    <row r="69" spans="2:34" ht="13.5" customHeight="1" x14ac:dyDescent="0.2">
      <c r="B69" s="120" t="s">
        <v>316</v>
      </c>
      <c r="C69" s="550" t="s">
        <v>317</v>
      </c>
      <c r="D69" s="555"/>
      <c r="E69" s="555"/>
      <c r="F69" s="555"/>
      <c r="G69" s="555"/>
      <c r="H69" s="555"/>
      <c r="I69" s="555"/>
      <c r="J69" s="555"/>
      <c r="K69" s="128"/>
      <c r="L69" s="549"/>
      <c r="M69" s="555"/>
      <c r="N69" s="555"/>
      <c r="O69" s="555"/>
      <c r="P69" s="555"/>
      <c r="Q69" s="128"/>
      <c r="R69" s="561"/>
      <c r="S69" s="591"/>
      <c r="T69" s="591"/>
      <c r="U69" s="591"/>
      <c r="V69" s="591"/>
      <c r="W69" s="128"/>
      <c r="X69" s="561"/>
      <c r="Y69" s="591"/>
      <c r="Z69" s="591"/>
      <c r="AA69" s="591"/>
      <c r="AB69" s="591"/>
      <c r="AC69" s="119"/>
      <c r="AD69" s="585"/>
      <c r="AE69" s="592"/>
      <c r="AF69" s="592"/>
      <c r="AG69" s="592"/>
      <c r="AH69" s="592"/>
    </row>
    <row r="70" spans="2:34" ht="13.5" customHeight="1" x14ac:dyDescent="0.2">
      <c r="B70" s="117"/>
      <c r="C70" s="117"/>
      <c r="D70" s="583"/>
      <c r="E70" s="553"/>
      <c r="F70" s="553"/>
      <c r="G70" s="553"/>
      <c r="H70" s="553"/>
      <c r="I70" s="553"/>
      <c r="J70" s="553"/>
      <c r="K70" s="117"/>
      <c r="L70" s="549"/>
      <c r="M70" s="555"/>
      <c r="N70" s="555"/>
      <c r="O70" s="555"/>
      <c r="P70" s="555"/>
      <c r="Q70" s="117"/>
      <c r="R70" s="550"/>
      <c r="S70" s="555"/>
      <c r="T70" s="555"/>
      <c r="U70" s="555"/>
      <c r="V70" s="555"/>
      <c r="W70" s="117"/>
      <c r="X70" s="550"/>
      <c r="Y70" s="555"/>
      <c r="Z70" s="555"/>
      <c r="AA70" s="555"/>
      <c r="AB70" s="555"/>
      <c r="AC70" s="117"/>
      <c r="AD70" s="571">
        <v>235420771</v>
      </c>
      <c r="AE70" s="555"/>
      <c r="AF70" s="555"/>
      <c r="AG70" s="555"/>
      <c r="AH70" s="555"/>
    </row>
    <row r="71" spans="2:34" ht="13.5" customHeight="1" x14ac:dyDescent="0.2">
      <c r="B71" s="117"/>
      <c r="C71" s="118"/>
      <c r="D71" s="583"/>
      <c r="E71" s="553"/>
      <c r="F71" s="553"/>
      <c r="G71" s="553"/>
      <c r="H71" s="553"/>
      <c r="I71" s="553"/>
      <c r="J71" s="553"/>
      <c r="K71" s="117"/>
      <c r="L71" s="549"/>
      <c r="M71" s="555"/>
      <c r="N71" s="555"/>
      <c r="O71" s="555"/>
      <c r="P71" s="555"/>
      <c r="Q71" s="117"/>
      <c r="R71" s="550"/>
      <c r="S71" s="555"/>
      <c r="T71" s="555"/>
      <c r="U71" s="555"/>
      <c r="V71" s="555"/>
      <c r="W71" s="117"/>
      <c r="X71" s="550"/>
      <c r="Y71" s="555"/>
      <c r="Z71" s="555"/>
      <c r="AA71" s="555"/>
      <c r="AB71" s="555"/>
      <c r="AC71" s="117"/>
      <c r="AD71" s="550"/>
      <c r="AE71" s="555"/>
      <c r="AF71" s="555"/>
      <c r="AG71" s="555"/>
      <c r="AH71" s="555"/>
    </row>
    <row r="72" spans="2:34" ht="13.5" customHeight="1" x14ac:dyDescent="0.2">
      <c r="B72" s="120" t="s">
        <v>318</v>
      </c>
      <c r="C72" s="550" t="s">
        <v>319</v>
      </c>
      <c r="D72" s="555"/>
      <c r="E72" s="555"/>
      <c r="F72" s="555"/>
      <c r="G72" s="555"/>
      <c r="H72" s="555"/>
      <c r="I72" s="555"/>
      <c r="J72" s="555"/>
      <c r="K72" s="117"/>
      <c r="L72" s="549"/>
      <c r="M72" s="555"/>
      <c r="N72" s="555"/>
      <c r="O72" s="555"/>
      <c r="P72" s="555"/>
      <c r="Q72" s="117"/>
      <c r="R72" s="550"/>
      <c r="S72" s="555"/>
      <c r="T72" s="555"/>
      <c r="U72" s="555"/>
      <c r="V72" s="555"/>
      <c r="W72" s="117"/>
      <c r="X72" s="550"/>
      <c r="Y72" s="555"/>
      <c r="Z72" s="555"/>
      <c r="AA72" s="555"/>
      <c r="AB72" s="555"/>
      <c r="AC72" s="117"/>
      <c r="AD72" s="550"/>
      <c r="AE72" s="555"/>
      <c r="AF72" s="555"/>
      <c r="AG72" s="555"/>
      <c r="AH72" s="555"/>
    </row>
    <row r="73" spans="2:34" ht="13.5" customHeight="1" x14ac:dyDescent="0.2">
      <c r="B73" s="117"/>
      <c r="C73" s="120" t="s">
        <v>290</v>
      </c>
      <c r="D73" s="583" t="s">
        <v>320</v>
      </c>
      <c r="E73" s="553"/>
      <c r="F73" s="553"/>
      <c r="G73" s="553"/>
      <c r="H73" s="553"/>
      <c r="I73" s="553"/>
      <c r="J73" s="553"/>
      <c r="K73" s="117"/>
      <c r="L73" s="549"/>
      <c r="M73" s="555"/>
      <c r="N73" s="555"/>
      <c r="O73" s="555"/>
      <c r="P73" s="555"/>
      <c r="Q73" s="117"/>
      <c r="R73" s="550"/>
      <c r="S73" s="555"/>
      <c r="T73" s="555"/>
      <c r="U73" s="555"/>
      <c r="V73" s="555"/>
      <c r="W73" s="117"/>
      <c r="X73" s="550"/>
      <c r="Y73" s="555"/>
      <c r="Z73" s="555"/>
      <c r="AA73" s="555"/>
      <c r="AB73" s="555"/>
      <c r="AC73" s="117"/>
      <c r="AD73" s="550"/>
      <c r="AE73" s="555"/>
      <c r="AF73" s="555"/>
      <c r="AG73" s="555"/>
      <c r="AH73" s="555"/>
    </row>
    <row r="74" spans="2:34" ht="13.5" customHeight="1" x14ac:dyDescent="0.2">
      <c r="B74" s="117"/>
      <c r="C74" s="124" t="s">
        <v>291</v>
      </c>
      <c r="D74" s="583" t="s">
        <v>102</v>
      </c>
      <c r="E74" s="553"/>
      <c r="F74" s="553"/>
      <c r="G74" s="553"/>
      <c r="H74" s="553"/>
      <c r="I74" s="553"/>
      <c r="J74" s="553"/>
      <c r="K74" s="117"/>
      <c r="L74" s="549"/>
      <c r="M74" s="555"/>
      <c r="N74" s="555"/>
      <c r="O74" s="555"/>
      <c r="P74" s="555"/>
      <c r="Q74" s="117"/>
      <c r="R74" s="585">
        <v>1598</v>
      </c>
      <c r="S74" s="555"/>
      <c r="T74" s="555"/>
      <c r="U74" s="555"/>
      <c r="V74" s="555"/>
      <c r="W74" s="117"/>
      <c r="X74" s="550"/>
      <c r="Y74" s="555"/>
      <c r="Z74" s="555"/>
      <c r="AA74" s="555"/>
      <c r="AB74" s="555"/>
      <c r="AC74" s="117"/>
      <c r="AD74" s="550"/>
      <c r="AE74" s="555"/>
      <c r="AF74" s="555"/>
      <c r="AG74" s="555"/>
      <c r="AH74" s="555"/>
    </row>
    <row r="75" spans="2:34" ht="13.5" customHeight="1" x14ac:dyDescent="0.2">
      <c r="B75" s="117"/>
      <c r="C75" s="124" t="s">
        <v>321</v>
      </c>
      <c r="D75" s="583" t="s">
        <v>323</v>
      </c>
      <c r="E75" s="553"/>
      <c r="F75" s="553"/>
      <c r="G75" s="553"/>
      <c r="H75" s="553"/>
      <c r="I75" s="553"/>
      <c r="J75" s="553"/>
      <c r="K75" s="128"/>
      <c r="L75" s="549"/>
      <c r="M75" s="555"/>
      <c r="N75" s="555"/>
      <c r="O75" s="555"/>
      <c r="P75" s="555"/>
      <c r="Q75" s="117"/>
      <c r="R75" s="572">
        <v>135365084</v>
      </c>
      <c r="S75" s="573"/>
      <c r="T75" s="573"/>
      <c r="U75" s="573"/>
      <c r="V75" s="573"/>
      <c r="W75" s="117"/>
      <c r="X75" s="550"/>
      <c r="Y75" s="555"/>
      <c r="Z75" s="555"/>
      <c r="AA75" s="555"/>
      <c r="AB75" s="555"/>
      <c r="AC75" s="117"/>
      <c r="AD75" s="550"/>
      <c r="AE75" s="555"/>
      <c r="AF75" s="555"/>
      <c r="AG75" s="555"/>
      <c r="AH75" s="555"/>
    </row>
    <row r="76" spans="2:34" ht="13.5" customHeight="1" x14ac:dyDescent="0.2">
      <c r="B76" s="117"/>
      <c r="C76" s="117"/>
      <c r="D76" s="583" t="s">
        <v>324</v>
      </c>
      <c r="E76" s="553"/>
      <c r="F76" s="553"/>
      <c r="G76" s="553"/>
      <c r="H76" s="553"/>
      <c r="I76" s="553"/>
      <c r="J76" s="553"/>
      <c r="K76" s="117"/>
      <c r="L76" s="549"/>
      <c r="M76" s="555"/>
      <c r="N76" s="555"/>
      <c r="O76" s="555"/>
      <c r="P76" s="555"/>
      <c r="Q76" s="117"/>
      <c r="R76" s="548"/>
      <c r="S76" s="555"/>
      <c r="T76" s="555"/>
      <c r="U76" s="555"/>
      <c r="V76" s="555"/>
      <c r="W76" s="117"/>
      <c r="X76" s="568">
        <f>R74+R75</f>
        <v>135366682</v>
      </c>
      <c r="Y76" s="573"/>
      <c r="Z76" s="573"/>
      <c r="AA76" s="573"/>
      <c r="AB76" s="573"/>
      <c r="AC76" s="117"/>
      <c r="AD76" s="550"/>
      <c r="AE76" s="555"/>
      <c r="AF76" s="555"/>
      <c r="AG76" s="555"/>
      <c r="AH76" s="555"/>
    </row>
    <row r="77" spans="2:34" ht="13.5" customHeight="1" x14ac:dyDescent="0.2">
      <c r="B77" s="117"/>
      <c r="C77" s="117"/>
      <c r="D77" s="583" t="s">
        <v>106</v>
      </c>
      <c r="E77" s="553"/>
      <c r="F77" s="553"/>
      <c r="G77" s="553"/>
      <c r="H77" s="553"/>
      <c r="I77" s="553"/>
      <c r="J77" s="553"/>
      <c r="K77" s="117"/>
      <c r="L77" s="549"/>
      <c r="M77" s="555"/>
      <c r="N77" s="555"/>
      <c r="O77" s="555"/>
      <c r="P77" s="555"/>
      <c r="Q77" s="117"/>
      <c r="R77" s="548"/>
      <c r="S77" s="555"/>
      <c r="T77" s="555"/>
      <c r="U77" s="555"/>
      <c r="V77" s="555"/>
      <c r="W77" s="117"/>
      <c r="X77" s="548"/>
      <c r="Y77" s="555"/>
      <c r="Z77" s="555"/>
      <c r="AA77" s="555"/>
      <c r="AB77" s="555"/>
      <c r="AC77" s="117"/>
      <c r="AD77" s="568">
        <f>X76</f>
        <v>135366682</v>
      </c>
      <c r="AE77" s="573"/>
      <c r="AF77" s="573"/>
      <c r="AG77" s="573"/>
      <c r="AH77" s="573"/>
    </row>
    <row r="78" spans="2:34" ht="13.5" customHeight="1" x14ac:dyDescent="0.2">
      <c r="B78" s="117"/>
      <c r="C78" s="117"/>
      <c r="D78" s="583"/>
      <c r="E78" s="553"/>
      <c r="F78" s="553"/>
      <c r="G78" s="553"/>
      <c r="H78" s="553"/>
      <c r="I78" s="553"/>
      <c r="J78" s="553"/>
      <c r="K78" s="117"/>
      <c r="L78" s="549"/>
      <c r="M78" s="555"/>
      <c r="N78" s="555"/>
      <c r="O78" s="555"/>
      <c r="P78" s="555"/>
      <c r="Q78" s="117"/>
      <c r="R78" s="548"/>
      <c r="S78" s="555"/>
      <c r="T78" s="555"/>
      <c r="U78" s="555"/>
      <c r="V78" s="555"/>
      <c r="W78" s="117"/>
      <c r="X78" s="548"/>
      <c r="Y78" s="555"/>
      <c r="Z78" s="555"/>
      <c r="AA78" s="555"/>
      <c r="AB78" s="555"/>
      <c r="AC78" s="117"/>
      <c r="AD78" s="593"/>
      <c r="AE78" s="574"/>
      <c r="AF78" s="574"/>
      <c r="AG78" s="574"/>
      <c r="AH78" s="574"/>
    </row>
    <row r="79" spans="2:34" ht="13.5" customHeight="1" x14ac:dyDescent="0.2">
      <c r="B79" s="117"/>
      <c r="C79" s="117"/>
      <c r="D79" s="583" t="s">
        <v>107</v>
      </c>
      <c r="E79" s="553"/>
      <c r="F79" s="553"/>
      <c r="G79" s="553"/>
      <c r="H79" s="553"/>
      <c r="I79" s="553"/>
      <c r="J79" s="553"/>
      <c r="K79" s="117"/>
      <c r="L79" s="549"/>
      <c r="M79" s="555"/>
      <c r="N79" s="555"/>
      <c r="O79" s="555"/>
      <c r="P79" s="555"/>
      <c r="Q79" s="117"/>
      <c r="R79" s="548"/>
      <c r="S79" s="555"/>
      <c r="T79" s="555"/>
      <c r="U79" s="555"/>
      <c r="V79" s="555"/>
      <c r="W79" s="117"/>
      <c r="X79" s="548"/>
      <c r="Y79" s="555"/>
      <c r="Z79" s="555"/>
      <c r="AA79" s="555"/>
      <c r="AB79" s="555"/>
      <c r="AC79" s="117"/>
      <c r="AD79" s="568">
        <f>AD70+AD77</f>
        <v>370787453</v>
      </c>
      <c r="AE79" s="573"/>
      <c r="AF79" s="573"/>
      <c r="AG79" s="573"/>
      <c r="AH79" s="573"/>
    </row>
    <row r="80" spans="2:34" ht="13.5" customHeight="1" x14ac:dyDescent="0.2">
      <c r="B80" s="117"/>
      <c r="C80" s="117"/>
      <c r="D80" s="583"/>
      <c r="E80" s="553"/>
      <c r="F80" s="553"/>
      <c r="G80" s="553"/>
      <c r="H80" s="553"/>
      <c r="I80" s="553"/>
      <c r="J80" s="553"/>
      <c r="K80" s="117"/>
      <c r="L80" s="549"/>
      <c r="M80" s="555"/>
      <c r="N80" s="555"/>
      <c r="O80" s="555"/>
      <c r="P80" s="555"/>
      <c r="Q80" s="117"/>
      <c r="R80" s="548"/>
      <c r="S80" s="555"/>
      <c r="T80" s="555"/>
      <c r="U80" s="555"/>
      <c r="V80" s="555"/>
      <c r="W80" s="117"/>
      <c r="X80" s="548"/>
      <c r="Y80" s="555"/>
      <c r="Z80" s="555"/>
      <c r="AA80" s="555"/>
      <c r="AB80" s="555"/>
      <c r="AC80" s="117"/>
      <c r="AD80" s="570"/>
      <c r="AE80" s="574"/>
      <c r="AF80" s="574"/>
      <c r="AG80" s="574"/>
      <c r="AH80" s="574"/>
    </row>
    <row r="81" spans="2:34" ht="13.5" customHeight="1" thickBot="1" x14ac:dyDescent="0.25">
      <c r="B81" s="117"/>
      <c r="C81" s="117"/>
      <c r="D81" s="583" t="s">
        <v>108</v>
      </c>
      <c r="E81" s="553"/>
      <c r="F81" s="553"/>
      <c r="G81" s="553"/>
      <c r="H81" s="553"/>
      <c r="I81" s="553"/>
      <c r="J81" s="553"/>
      <c r="K81" s="117"/>
      <c r="L81" s="549"/>
      <c r="M81" s="545"/>
      <c r="N81" s="545"/>
      <c r="O81" s="545"/>
      <c r="P81" s="545"/>
      <c r="Q81" s="117"/>
      <c r="R81" s="548"/>
      <c r="S81" s="555"/>
      <c r="T81" s="555"/>
      <c r="U81" s="555"/>
      <c r="V81" s="555"/>
      <c r="W81" s="117"/>
      <c r="X81" s="548"/>
      <c r="Y81" s="555"/>
      <c r="Z81" s="555"/>
      <c r="AA81" s="555"/>
      <c r="AB81" s="555"/>
      <c r="AC81" s="117"/>
      <c r="AD81" s="575">
        <f>AD65+AD79</f>
        <v>428193020</v>
      </c>
      <c r="AE81" s="594"/>
      <c r="AF81" s="594"/>
      <c r="AG81" s="594"/>
      <c r="AH81" s="594"/>
    </row>
    <row r="82" spans="2:34" ht="13.5" customHeight="1" thickTop="1" x14ac:dyDescent="0.2">
      <c r="B82" s="117"/>
      <c r="C82" s="117"/>
      <c r="D82" s="583"/>
      <c r="E82" s="553"/>
      <c r="F82" s="553"/>
      <c r="G82" s="553"/>
      <c r="H82" s="553"/>
      <c r="I82" s="553"/>
      <c r="J82" s="553"/>
      <c r="K82" s="117"/>
      <c r="L82" s="549"/>
      <c r="M82" s="545"/>
      <c r="N82" s="545"/>
      <c r="O82" s="545"/>
      <c r="P82" s="545"/>
      <c r="Q82" s="117"/>
      <c r="R82" s="548"/>
      <c r="S82" s="555"/>
      <c r="T82" s="555"/>
      <c r="U82" s="555"/>
      <c r="V82" s="555"/>
      <c r="W82" s="117"/>
      <c r="X82" s="548"/>
      <c r="Y82" s="555"/>
      <c r="Z82" s="555"/>
      <c r="AA82" s="555"/>
      <c r="AB82" s="555"/>
      <c r="AC82" s="117"/>
      <c r="AD82" s="584"/>
      <c r="AE82" s="591"/>
      <c r="AF82" s="591"/>
      <c r="AG82" s="591"/>
      <c r="AH82" s="591"/>
    </row>
    <row r="84" spans="2:34" ht="13.5" customHeight="1" x14ac:dyDescent="0.2">
      <c r="B84" s="117"/>
      <c r="C84" s="544"/>
      <c r="D84" s="545"/>
      <c r="E84" s="545"/>
      <c r="F84" s="545"/>
      <c r="G84" s="545"/>
      <c r="H84" s="545"/>
      <c r="I84" s="118"/>
      <c r="J84" s="546" t="s">
        <v>61</v>
      </c>
      <c r="K84" s="545"/>
      <c r="L84" s="545"/>
      <c r="M84" s="545"/>
      <c r="N84" s="118"/>
      <c r="O84" s="595" t="s">
        <v>61</v>
      </c>
      <c r="P84" s="545"/>
      <c r="Q84" s="545"/>
      <c r="R84" s="545"/>
      <c r="S84" s="117"/>
      <c r="T84" s="546" t="s">
        <v>61</v>
      </c>
      <c r="U84" s="545"/>
      <c r="V84" s="545"/>
      <c r="W84" s="545"/>
    </row>
    <row r="85" spans="2:34" ht="13.5" customHeight="1" x14ac:dyDescent="0.2">
      <c r="B85" s="120" t="s">
        <v>279</v>
      </c>
      <c r="C85" s="548" t="s">
        <v>326</v>
      </c>
      <c r="D85" s="596"/>
      <c r="E85" s="596"/>
      <c r="F85" s="596"/>
      <c r="G85" s="596"/>
      <c r="H85" s="596"/>
      <c r="I85" s="131"/>
      <c r="J85" s="597"/>
      <c r="K85" s="545"/>
      <c r="L85" s="545"/>
      <c r="M85" s="545"/>
      <c r="N85" s="131"/>
      <c r="O85" s="548"/>
      <c r="P85" s="545"/>
      <c r="Q85" s="545"/>
      <c r="R85" s="545"/>
      <c r="S85" s="131"/>
      <c r="T85" s="550"/>
      <c r="U85" s="545"/>
      <c r="V85" s="545"/>
      <c r="W85" s="545"/>
    </row>
    <row r="86" spans="2:34" ht="13.5" customHeight="1" x14ac:dyDescent="0.2">
      <c r="B86" s="117"/>
      <c r="C86" s="121" t="s">
        <v>290</v>
      </c>
      <c r="D86" s="554" t="s">
        <v>327</v>
      </c>
      <c r="E86" s="554"/>
      <c r="F86" s="554"/>
      <c r="G86" s="554"/>
      <c r="H86" s="554"/>
      <c r="I86" s="122"/>
      <c r="J86" s="572">
        <v>45676205</v>
      </c>
      <c r="K86" s="601"/>
      <c r="L86" s="601"/>
      <c r="M86" s="601"/>
      <c r="N86" s="122"/>
      <c r="O86" s="561">
        <f>J86</f>
        <v>45676205</v>
      </c>
      <c r="P86" s="602"/>
      <c r="Q86" s="602"/>
      <c r="R86" s="602"/>
      <c r="S86" s="117"/>
      <c r="T86" s="571"/>
      <c r="U86" s="545"/>
      <c r="V86" s="545"/>
      <c r="W86" s="545"/>
    </row>
    <row r="87" spans="2:34" ht="13.5" customHeight="1" x14ac:dyDescent="0.2">
      <c r="B87" s="120" t="s">
        <v>285</v>
      </c>
      <c r="C87" s="548" t="s">
        <v>329</v>
      </c>
      <c r="D87" s="596"/>
      <c r="E87" s="596"/>
      <c r="F87" s="596"/>
      <c r="G87" s="596"/>
      <c r="H87" s="596"/>
      <c r="I87" s="131"/>
      <c r="J87" s="603"/>
      <c r="K87" s="604"/>
      <c r="L87" s="604"/>
      <c r="M87" s="604"/>
      <c r="N87" s="131"/>
      <c r="O87" s="597"/>
      <c r="P87" s="545"/>
      <c r="Q87" s="545"/>
      <c r="R87" s="545"/>
      <c r="S87" s="131"/>
      <c r="T87" s="550"/>
      <c r="U87" s="545"/>
      <c r="V87" s="545"/>
      <c r="W87" s="545"/>
    </row>
    <row r="88" spans="2:34" ht="13.5" customHeight="1" x14ac:dyDescent="0.2">
      <c r="B88" s="117"/>
      <c r="C88" s="121" t="s">
        <v>287</v>
      </c>
      <c r="D88" s="554" t="s">
        <v>331</v>
      </c>
      <c r="E88" s="553"/>
      <c r="F88" s="553"/>
      <c r="G88" s="553"/>
      <c r="H88" s="553"/>
      <c r="I88" s="123"/>
      <c r="J88" s="561">
        <v>18336676</v>
      </c>
      <c r="K88" s="598"/>
      <c r="L88" s="598"/>
      <c r="M88" s="598"/>
      <c r="N88" s="123"/>
      <c r="O88" s="599"/>
      <c r="P88" s="600"/>
      <c r="Q88" s="600"/>
      <c r="R88" s="600"/>
      <c r="S88" s="117"/>
      <c r="T88" s="550"/>
      <c r="U88" s="545"/>
      <c r="V88" s="545"/>
      <c r="W88" s="545"/>
    </row>
    <row r="89" spans="2:34" ht="13.5" customHeight="1" x14ac:dyDescent="0.2">
      <c r="B89" s="117"/>
      <c r="C89" s="121" t="s">
        <v>339</v>
      </c>
      <c r="D89" s="554" t="s">
        <v>387</v>
      </c>
      <c r="E89" s="553"/>
      <c r="F89" s="553"/>
      <c r="G89" s="553"/>
      <c r="H89" s="553"/>
      <c r="I89" s="123"/>
      <c r="J89" s="561">
        <v>773440</v>
      </c>
      <c r="K89" s="598"/>
      <c r="L89" s="598"/>
      <c r="M89" s="598"/>
      <c r="N89" s="123"/>
      <c r="O89" s="599"/>
      <c r="P89" s="600"/>
      <c r="Q89" s="600"/>
      <c r="R89" s="600"/>
      <c r="S89" s="117"/>
      <c r="T89" s="550"/>
      <c r="U89" s="545"/>
      <c r="V89" s="545"/>
      <c r="W89" s="545"/>
    </row>
    <row r="90" spans="2:34" ht="13.5" customHeight="1" x14ac:dyDescent="0.2">
      <c r="B90" s="117"/>
      <c r="C90" s="121" t="s">
        <v>341</v>
      </c>
      <c r="D90" s="554" t="s">
        <v>333</v>
      </c>
      <c r="E90" s="553"/>
      <c r="F90" s="553"/>
      <c r="G90" s="553"/>
      <c r="H90" s="553"/>
      <c r="I90" s="132"/>
      <c r="J90" s="561">
        <v>10787230</v>
      </c>
      <c r="K90" s="598"/>
      <c r="L90" s="598"/>
      <c r="M90" s="598"/>
      <c r="N90" s="129"/>
      <c r="O90" s="599"/>
      <c r="P90" s="600"/>
      <c r="Q90" s="600"/>
      <c r="R90" s="600"/>
      <c r="S90" s="117"/>
      <c r="T90" s="550"/>
      <c r="U90" s="545"/>
      <c r="V90" s="545"/>
      <c r="W90" s="545"/>
    </row>
    <row r="91" spans="2:34" ht="13.5" customHeight="1" x14ac:dyDescent="0.2">
      <c r="B91" s="117"/>
      <c r="C91" s="121" t="s">
        <v>372</v>
      </c>
      <c r="D91" s="554" t="s">
        <v>335</v>
      </c>
      <c r="E91" s="553"/>
      <c r="F91" s="553"/>
      <c r="G91" s="553"/>
      <c r="H91" s="553"/>
      <c r="I91" s="132"/>
      <c r="J91" s="556">
        <v>9225068</v>
      </c>
      <c r="K91" s="606"/>
      <c r="L91" s="606"/>
      <c r="M91" s="606"/>
      <c r="N91" s="129"/>
      <c r="O91" s="568">
        <f>J88+J89+J90+J91</f>
        <v>39122414</v>
      </c>
      <c r="P91" s="568"/>
      <c r="Q91" s="568"/>
      <c r="R91" s="568"/>
      <c r="S91" s="117"/>
      <c r="T91" s="550"/>
      <c r="U91" s="545"/>
      <c r="V91" s="545"/>
      <c r="W91" s="545"/>
    </row>
    <row r="92" spans="2:34" ht="13.5" customHeight="1" x14ac:dyDescent="0.2">
      <c r="B92" s="117"/>
      <c r="C92" s="554" t="s">
        <v>336</v>
      </c>
      <c r="D92" s="605"/>
      <c r="E92" s="605"/>
      <c r="F92" s="605"/>
      <c r="G92" s="605"/>
      <c r="H92" s="605"/>
      <c r="I92" s="132"/>
      <c r="J92" s="566"/>
      <c r="K92" s="567"/>
      <c r="L92" s="567"/>
      <c r="M92" s="567"/>
      <c r="N92" s="129"/>
      <c r="O92" s="561"/>
      <c r="P92" s="545"/>
      <c r="Q92" s="545"/>
      <c r="R92" s="545"/>
      <c r="S92" s="117"/>
      <c r="T92" s="584">
        <f>O86-O91</f>
        <v>6553791</v>
      </c>
      <c r="U92" s="604"/>
      <c r="V92" s="604"/>
      <c r="W92" s="604"/>
    </row>
    <row r="93" spans="2:34" ht="13.5" customHeight="1" x14ac:dyDescent="0.2">
      <c r="B93" s="120" t="s">
        <v>374</v>
      </c>
      <c r="C93" s="548" t="s">
        <v>337</v>
      </c>
      <c r="D93" s="596"/>
      <c r="E93" s="596"/>
      <c r="F93" s="596"/>
      <c r="G93" s="596"/>
      <c r="H93" s="596"/>
      <c r="I93" s="131"/>
      <c r="J93" s="597"/>
      <c r="K93" s="545"/>
      <c r="L93" s="545"/>
      <c r="M93" s="545"/>
      <c r="N93" s="131"/>
      <c r="O93" s="561"/>
      <c r="P93" s="545"/>
      <c r="Q93" s="545"/>
      <c r="R93" s="545"/>
      <c r="S93" s="131"/>
      <c r="T93" s="550"/>
      <c r="U93" s="545"/>
      <c r="V93" s="545"/>
      <c r="W93" s="545"/>
    </row>
    <row r="94" spans="2:34" ht="13.5" customHeight="1" x14ac:dyDescent="0.2">
      <c r="B94" s="117"/>
      <c r="C94" s="120" t="s">
        <v>287</v>
      </c>
      <c r="D94" s="583" t="s">
        <v>338</v>
      </c>
      <c r="E94" s="553"/>
      <c r="F94" s="553"/>
      <c r="G94" s="553"/>
      <c r="H94" s="553"/>
      <c r="I94" s="128"/>
      <c r="J94" s="561">
        <v>30717</v>
      </c>
      <c r="K94" s="549"/>
      <c r="L94" s="549"/>
      <c r="M94" s="549"/>
      <c r="N94" s="129"/>
      <c r="O94" s="561"/>
      <c r="P94" s="545"/>
      <c r="Q94" s="545"/>
      <c r="R94" s="545"/>
      <c r="S94" s="117"/>
      <c r="T94" s="550"/>
      <c r="U94" s="545"/>
      <c r="V94" s="545"/>
      <c r="W94" s="545"/>
    </row>
    <row r="95" spans="2:34" ht="13.5" customHeight="1" x14ac:dyDescent="0.2">
      <c r="B95" s="117"/>
      <c r="C95" s="120" t="s">
        <v>339</v>
      </c>
      <c r="D95" s="583" t="s">
        <v>340</v>
      </c>
      <c r="E95" s="553"/>
      <c r="F95" s="553"/>
      <c r="G95" s="553"/>
      <c r="H95" s="553"/>
      <c r="I95" s="132"/>
      <c r="J95" s="556">
        <v>1506138</v>
      </c>
      <c r="K95" s="607"/>
      <c r="L95" s="607"/>
      <c r="M95" s="607"/>
      <c r="N95" s="129"/>
      <c r="O95" s="561"/>
      <c r="P95" s="549"/>
      <c r="Q95" s="549"/>
      <c r="R95" s="549"/>
      <c r="S95" s="117"/>
      <c r="T95" s="550"/>
      <c r="U95" s="545"/>
      <c r="V95" s="545"/>
      <c r="W95" s="545"/>
    </row>
    <row r="96" spans="2:34" ht="13.5" customHeight="1" x14ac:dyDescent="0.2">
      <c r="B96" s="117"/>
      <c r="C96" s="120" t="s">
        <v>341</v>
      </c>
      <c r="D96" s="583" t="s">
        <v>342</v>
      </c>
      <c r="E96" s="553"/>
      <c r="F96" s="553"/>
      <c r="G96" s="553"/>
      <c r="H96" s="553"/>
      <c r="I96" s="132"/>
      <c r="J96" s="572">
        <v>648</v>
      </c>
      <c r="K96" s="580"/>
      <c r="L96" s="580"/>
      <c r="M96" s="580"/>
      <c r="N96" s="129"/>
      <c r="O96" s="561">
        <f>J94+J95+J96</f>
        <v>1537503</v>
      </c>
      <c r="P96" s="549"/>
      <c r="Q96" s="549"/>
      <c r="R96" s="549"/>
      <c r="S96" s="117"/>
      <c r="T96" s="550"/>
      <c r="U96" s="545"/>
      <c r="V96" s="545"/>
      <c r="W96" s="545"/>
    </row>
    <row r="97" spans="2:23" ht="13.5" customHeight="1" x14ac:dyDescent="0.2">
      <c r="B97" s="120" t="s">
        <v>375</v>
      </c>
      <c r="C97" s="550" t="s">
        <v>344</v>
      </c>
      <c r="D97" s="596"/>
      <c r="E97" s="596"/>
      <c r="F97" s="596"/>
      <c r="G97" s="596"/>
      <c r="H97" s="596"/>
      <c r="I97" s="131"/>
      <c r="J97" s="603"/>
      <c r="K97" s="604"/>
      <c r="L97" s="604"/>
      <c r="M97" s="604"/>
      <c r="N97" s="131"/>
      <c r="O97" s="597"/>
      <c r="P97" s="545"/>
      <c r="Q97" s="545"/>
      <c r="R97" s="545"/>
      <c r="S97" s="131"/>
      <c r="T97" s="550"/>
      <c r="U97" s="545"/>
      <c r="V97" s="545"/>
      <c r="W97" s="545"/>
    </row>
    <row r="98" spans="2:23" ht="13.5" customHeight="1" x14ac:dyDescent="0.2">
      <c r="B98" s="117"/>
      <c r="C98" s="120" t="s">
        <v>287</v>
      </c>
      <c r="D98" s="610" t="s">
        <v>345</v>
      </c>
      <c r="E98" s="611"/>
      <c r="F98" s="611"/>
      <c r="G98" s="611"/>
      <c r="H98" s="611"/>
      <c r="I98" s="124"/>
      <c r="J98" s="572">
        <v>346853</v>
      </c>
      <c r="K98" s="601"/>
      <c r="L98" s="601"/>
      <c r="M98" s="601"/>
      <c r="N98" s="124"/>
      <c r="O98" s="568">
        <f>J98</f>
        <v>346853</v>
      </c>
      <c r="P98" s="580"/>
      <c r="Q98" s="580"/>
      <c r="R98" s="580"/>
      <c r="S98" s="117"/>
      <c r="T98" s="612">
        <f>O96-O98</f>
        <v>1190650</v>
      </c>
      <c r="U98" s="613"/>
      <c r="V98" s="613"/>
      <c r="W98" s="613"/>
    </row>
    <row r="99" spans="2:23" ht="13.5" customHeight="1" x14ac:dyDescent="0.2">
      <c r="B99" s="118"/>
      <c r="C99" s="583" t="s">
        <v>346</v>
      </c>
      <c r="D99" s="605"/>
      <c r="E99" s="605"/>
      <c r="F99" s="605"/>
      <c r="G99" s="605"/>
      <c r="H99" s="605"/>
      <c r="I99" s="118"/>
      <c r="J99" s="548"/>
      <c r="K99" s="604"/>
      <c r="L99" s="604"/>
      <c r="M99" s="604"/>
      <c r="N99" s="118"/>
      <c r="O99" s="570"/>
      <c r="P99" s="567"/>
      <c r="Q99" s="567"/>
      <c r="R99" s="567"/>
      <c r="S99" s="118"/>
      <c r="T99" s="593">
        <f>T92+T98</f>
        <v>7744441</v>
      </c>
      <c r="U99" s="614"/>
      <c r="V99" s="614"/>
      <c r="W99" s="614"/>
    </row>
    <row r="100" spans="2:23" ht="13.5" customHeight="1" x14ac:dyDescent="0.2">
      <c r="B100" s="118"/>
      <c r="C100" s="583" t="s">
        <v>353</v>
      </c>
      <c r="D100" s="605"/>
      <c r="E100" s="605"/>
      <c r="F100" s="605"/>
      <c r="G100" s="605"/>
      <c r="H100" s="605"/>
      <c r="I100" s="118"/>
      <c r="J100" s="550"/>
      <c r="K100" s="545"/>
      <c r="L100" s="545"/>
      <c r="M100" s="545"/>
      <c r="N100" s="118"/>
      <c r="O100" s="550"/>
      <c r="P100" s="545"/>
      <c r="Q100" s="545"/>
      <c r="R100" s="545"/>
      <c r="S100" s="118"/>
      <c r="T100" s="584">
        <f>T99</f>
        <v>7744441</v>
      </c>
      <c r="U100" s="608"/>
      <c r="V100" s="608"/>
      <c r="W100" s="608"/>
    </row>
    <row r="101" spans="2:23" ht="13.5" customHeight="1" x14ac:dyDescent="0.2">
      <c r="B101" s="117"/>
      <c r="C101" s="583" t="s">
        <v>354</v>
      </c>
      <c r="D101" s="609"/>
      <c r="E101" s="609"/>
      <c r="F101" s="609"/>
      <c r="G101" s="609"/>
      <c r="H101" s="609"/>
      <c r="I101" s="118"/>
      <c r="J101" s="550"/>
      <c r="K101" s="545"/>
      <c r="L101" s="545"/>
      <c r="M101" s="545"/>
      <c r="N101" s="118"/>
      <c r="O101" s="550"/>
      <c r="P101" s="545"/>
      <c r="Q101" s="545"/>
      <c r="R101" s="545"/>
      <c r="S101" s="118"/>
      <c r="T101" s="572">
        <v>125294708</v>
      </c>
      <c r="U101" s="601"/>
      <c r="V101" s="601"/>
      <c r="W101" s="601"/>
    </row>
    <row r="102" spans="2:23" ht="13.5" customHeight="1" x14ac:dyDescent="0.2">
      <c r="B102" s="117"/>
      <c r="C102" s="583" t="s">
        <v>355</v>
      </c>
      <c r="D102" s="609"/>
      <c r="E102" s="609"/>
      <c r="F102" s="609"/>
      <c r="G102" s="609"/>
      <c r="H102" s="609"/>
      <c r="I102" s="118"/>
      <c r="J102" s="550"/>
      <c r="K102" s="545"/>
      <c r="L102" s="545"/>
      <c r="M102" s="545"/>
      <c r="N102" s="118"/>
      <c r="O102" s="550"/>
      <c r="P102" s="545"/>
      <c r="Q102" s="545"/>
      <c r="R102" s="545"/>
      <c r="S102" s="118"/>
      <c r="T102" s="537">
        <v>2325935</v>
      </c>
      <c r="U102" s="616"/>
      <c r="V102" s="616"/>
      <c r="W102" s="616"/>
    </row>
    <row r="103" spans="2:23" ht="13.5" customHeight="1" thickBot="1" x14ac:dyDescent="0.25">
      <c r="B103" s="118"/>
      <c r="C103" s="583" t="s">
        <v>323</v>
      </c>
      <c r="D103" s="609"/>
      <c r="E103" s="609"/>
      <c r="F103" s="609"/>
      <c r="G103" s="609"/>
      <c r="H103" s="609"/>
      <c r="I103" s="118"/>
      <c r="J103" s="550"/>
      <c r="K103" s="545"/>
      <c r="L103" s="545"/>
      <c r="M103" s="545"/>
      <c r="N103" s="118"/>
      <c r="O103" s="550"/>
      <c r="P103" s="545"/>
      <c r="Q103" s="545"/>
      <c r="R103" s="545"/>
      <c r="S103" s="118"/>
      <c r="T103" s="617">
        <f>T100+T101+T102</f>
        <v>135365084</v>
      </c>
      <c r="U103" s="618"/>
      <c r="V103" s="618"/>
      <c r="W103" s="618"/>
    </row>
    <row r="104" spans="2:23" ht="13.5" customHeight="1" thickTop="1" x14ac:dyDescent="0.2">
      <c r="B104" s="118"/>
      <c r="C104" s="550"/>
      <c r="D104" s="545"/>
      <c r="E104" s="545"/>
      <c r="F104" s="545"/>
      <c r="G104" s="545"/>
      <c r="H104" s="545"/>
      <c r="I104" s="118"/>
      <c r="J104" s="550"/>
      <c r="K104" s="545"/>
      <c r="L104" s="545"/>
      <c r="M104" s="545"/>
      <c r="N104" s="118"/>
      <c r="O104" s="550"/>
      <c r="P104" s="545"/>
      <c r="Q104" s="545"/>
      <c r="R104" s="545"/>
      <c r="S104" s="118"/>
      <c r="T104" s="576"/>
      <c r="U104" s="615"/>
      <c r="V104" s="615"/>
      <c r="W104" s="615"/>
    </row>
  </sheetData>
  <mergeCells count="510">
    <mergeCell ref="AN2:AQ3"/>
    <mergeCell ref="AR2:AS3"/>
    <mergeCell ref="X3:AA3"/>
    <mergeCell ref="AB3:AE3"/>
    <mergeCell ref="AF3:AI3"/>
    <mergeCell ref="AJ3:AM3"/>
    <mergeCell ref="B2:G3"/>
    <mergeCell ref="H2:K3"/>
    <mergeCell ref="L2:O3"/>
    <mergeCell ref="P2:S3"/>
    <mergeCell ref="T2:W3"/>
    <mergeCell ref="X2:AM2"/>
    <mergeCell ref="B5:G5"/>
    <mergeCell ref="H5:K5"/>
    <mergeCell ref="L5:O5"/>
    <mergeCell ref="P5:S5"/>
    <mergeCell ref="T5:W5"/>
    <mergeCell ref="B4:G4"/>
    <mergeCell ref="H4:K4"/>
    <mergeCell ref="L4:O4"/>
    <mergeCell ref="P4:S4"/>
    <mergeCell ref="T4:W4"/>
    <mergeCell ref="X5:AA5"/>
    <mergeCell ref="AB5:AE5"/>
    <mergeCell ref="AF5:AI5"/>
    <mergeCell ref="AJ5:AM5"/>
    <mergeCell ref="AN5:AQ5"/>
    <mergeCell ref="AR5:AS5"/>
    <mergeCell ref="AB4:AE4"/>
    <mergeCell ref="AF4:AI4"/>
    <mergeCell ref="AJ4:AM4"/>
    <mergeCell ref="AN4:AQ4"/>
    <mergeCell ref="AR4:AS4"/>
    <mergeCell ref="X4:AA4"/>
    <mergeCell ref="B7:G7"/>
    <mergeCell ref="H7:K7"/>
    <mergeCell ref="L7:O7"/>
    <mergeCell ref="P7:S7"/>
    <mergeCell ref="T7:W7"/>
    <mergeCell ref="B6:G6"/>
    <mergeCell ref="H6:K6"/>
    <mergeCell ref="L6:O6"/>
    <mergeCell ref="P6:S6"/>
    <mergeCell ref="T6:W6"/>
    <mergeCell ref="X7:AA7"/>
    <mergeCell ref="AB7:AE7"/>
    <mergeCell ref="AF7:AI7"/>
    <mergeCell ref="AJ7:AM7"/>
    <mergeCell ref="AN7:AQ7"/>
    <mergeCell ref="AR7:AS7"/>
    <mergeCell ref="AB6:AE6"/>
    <mergeCell ref="AF6:AI6"/>
    <mergeCell ref="AJ6:AM6"/>
    <mergeCell ref="AN6:AQ6"/>
    <mergeCell ref="AR6:AS6"/>
    <mergeCell ref="X6:AA6"/>
    <mergeCell ref="B11:G12"/>
    <mergeCell ref="H11:K12"/>
    <mergeCell ref="L11:O12"/>
    <mergeCell ref="P11:W11"/>
    <mergeCell ref="X11:AA12"/>
    <mergeCell ref="B8:G8"/>
    <mergeCell ref="H8:K8"/>
    <mergeCell ref="L8:O8"/>
    <mergeCell ref="P8:S8"/>
    <mergeCell ref="T8:W8"/>
    <mergeCell ref="X8:AA8"/>
    <mergeCell ref="AB11:AE12"/>
    <mergeCell ref="AF11:AI12"/>
    <mergeCell ref="AJ11:AM12"/>
    <mergeCell ref="AN11:AS12"/>
    <mergeCell ref="P12:S12"/>
    <mergeCell ref="T12:W12"/>
    <mergeCell ref="AB8:AE8"/>
    <mergeCell ref="AF8:AI8"/>
    <mergeCell ref="AJ8:AM8"/>
    <mergeCell ref="AN8:AQ8"/>
    <mergeCell ref="AR8:AS8"/>
    <mergeCell ref="AB13:AE13"/>
    <mergeCell ref="AF13:AI13"/>
    <mergeCell ref="AJ13:AM13"/>
    <mergeCell ref="AN13:AS13"/>
    <mergeCell ref="B14:G14"/>
    <mergeCell ref="H14:K14"/>
    <mergeCell ref="L14:O14"/>
    <mergeCell ref="P14:S14"/>
    <mergeCell ref="T14:W14"/>
    <mergeCell ref="X14:AA14"/>
    <mergeCell ref="B13:G13"/>
    <mergeCell ref="H13:K13"/>
    <mergeCell ref="L13:O13"/>
    <mergeCell ref="P13:S13"/>
    <mergeCell ref="T13:W13"/>
    <mergeCell ref="X13:AA13"/>
    <mergeCell ref="AB14:AE14"/>
    <mergeCell ref="AF14:AI14"/>
    <mergeCell ref="AJ14:AM14"/>
    <mergeCell ref="AN14:AS14"/>
    <mergeCell ref="AN15:AS15"/>
    <mergeCell ref="B16:G16"/>
    <mergeCell ref="H16:K16"/>
    <mergeCell ref="L16:O16"/>
    <mergeCell ref="P16:S16"/>
    <mergeCell ref="T16:W16"/>
    <mergeCell ref="X16:AA16"/>
    <mergeCell ref="AB16:AE16"/>
    <mergeCell ref="AF16:AI16"/>
    <mergeCell ref="AJ16:AM16"/>
    <mergeCell ref="AN16:AS16"/>
    <mergeCell ref="B15:G15"/>
    <mergeCell ref="H15:K15"/>
    <mergeCell ref="L15:O15"/>
    <mergeCell ref="P15:S15"/>
    <mergeCell ref="T15:W15"/>
    <mergeCell ref="X15:AA15"/>
    <mergeCell ref="AB15:AE15"/>
    <mergeCell ref="AF15:AI15"/>
    <mergeCell ref="AJ15:AM15"/>
    <mergeCell ref="AN17:AS17"/>
    <mergeCell ref="B20:AH20"/>
    <mergeCell ref="C21:J21"/>
    <mergeCell ref="L21:P21"/>
    <mergeCell ref="R21:V21"/>
    <mergeCell ref="X21:AB21"/>
    <mergeCell ref="AD21:AH21"/>
    <mergeCell ref="C22:J22"/>
    <mergeCell ref="L22:P22"/>
    <mergeCell ref="R22:V22"/>
    <mergeCell ref="X22:AB22"/>
    <mergeCell ref="AD22:AH22"/>
    <mergeCell ref="B17:G17"/>
    <mergeCell ref="H17:K17"/>
    <mergeCell ref="L17:O17"/>
    <mergeCell ref="P17:S17"/>
    <mergeCell ref="T17:W17"/>
    <mergeCell ref="X17:AA17"/>
    <mergeCell ref="AB17:AE17"/>
    <mergeCell ref="AF17:AI17"/>
    <mergeCell ref="AJ17:AM17"/>
    <mergeCell ref="D23:J23"/>
    <mergeCell ref="L23:P23"/>
    <mergeCell ref="R23:V23"/>
    <mergeCell ref="X23:AB23"/>
    <mergeCell ref="AD23:AH23"/>
    <mergeCell ref="D24:J24"/>
    <mergeCell ref="L24:P24"/>
    <mergeCell ref="R24:V24"/>
    <mergeCell ref="X24:AB24"/>
    <mergeCell ref="AD24:AH24"/>
    <mergeCell ref="D25:J25"/>
    <mergeCell ref="L25:P25"/>
    <mergeCell ref="R25:V25"/>
    <mergeCell ref="X25:AB25"/>
    <mergeCell ref="AD25:AH25"/>
    <mergeCell ref="D26:J26"/>
    <mergeCell ref="L26:P26"/>
    <mergeCell ref="R26:V26"/>
    <mergeCell ref="X26:AB26"/>
    <mergeCell ref="AD26:AH26"/>
    <mergeCell ref="D27:J27"/>
    <mergeCell ref="L27:P27"/>
    <mergeCell ref="R27:V27"/>
    <mergeCell ref="X27:AB27"/>
    <mergeCell ref="AD27:AH27"/>
    <mergeCell ref="D28:J28"/>
    <mergeCell ref="L28:P28"/>
    <mergeCell ref="R28:V28"/>
    <mergeCell ref="X28:AB28"/>
    <mergeCell ref="AD28:AH28"/>
    <mergeCell ref="D29:J29"/>
    <mergeCell ref="L29:P29"/>
    <mergeCell ref="R29:V29"/>
    <mergeCell ref="X29:AB29"/>
    <mergeCell ref="AD29:AH29"/>
    <mergeCell ref="D30:J30"/>
    <mergeCell ref="L30:P30"/>
    <mergeCell ref="R30:V30"/>
    <mergeCell ref="X30:AB30"/>
    <mergeCell ref="AD30:AH30"/>
    <mergeCell ref="D31:J31"/>
    <mergeCell ref="L31:P31"/>
    <mergeCell ref="R31:V31"/>
    <mergeCell ref="X31:AB31"/>
    <mergeCell ref="AD31:AH31"/>
    <mergeCell ref="D32:J32"/>
    <mergeCell ref="L32:P32"/>
    <mergeCell ref="R32:V32"/>
    <mergeCell ref="X32:AB32"/>
    <mergeCell ref="AD32:AH32"/>
    <mergeCell ref="D33:J33"/>
    <mergeCell ref="L33:P33"/>
    <mergeCell ref="R33:V33"/>
    <mergeCell ref="X33:AB33"/>
    <mergeCell ref="AD33:AH33"/>
    <mergeCell ref="C34:J34"/>
    <mergeCell ref="L34:P34"/>
    <mergeCell ref="R34:V34"/>
    <mergeCell ref="X34:AB34"/>
    <mergeCell ref="AD34:AH34"/>
    <mergeCell ref="D35:J35"/>
    <mergeCell ref="L35:P35"/>
    <mergeCell ref="R35:V35"/>
    <mergeCell ref="X35:AB35"/>
    <mergeCell ref="AD35:AH35"/>
    <mergeCell ref="D36:J36"/>
    <mergeCell ref="L36:P36"/>
    <mergeCell ref="R36:V36"/>
    <mergeCell ref="X36:AB36"/>
    <mergeCell ref="AD36:AH36"/>
    <mergeCell ref="D37:J37"/>
    <mergeCell ref="L37:P37"/>
    <mergeCell ref="R37:V37"/>
    <mergeCell ref="X37:AB37"/>
    <mergeCell ref="AD37:AH37"/>
    <mergeCell ref="B41:AH41"/>
    <mergeCell ref="C42:J42"/>
    <mergeCell ref="L42:P42"/>
    <mergeCell ref="R42:V42"/>
    <mergeCell ref="X42:AB42"/>
    <mergeCell ref="AD42:AH42"/>
    <mergeCell ref="D38:J38"/>
    <mergeCell ref="L38:P38"/>
    <mergeCell ref="R38:V38"/>
    <mergeCell ref="X38:AB38"/>
    <mergeCell ref="AD38:AH38"/>
    <mergeCell ref="D39:J39"/>
    <mergeCell ref="L39:P39"/>
    <mergeCell ref="R39:V39"/>
    <mergeCell ref="X39:AB39"/>
    <mergeCell ref="AD39:AH39"/>
    <mergeCell ref="C43:J43"/>
    <mergeCell ref="L43:P43"/>
    <mergeCell ref="R43:V43"/>
    <mergeCell ref="X43:AB43"/>
    <mergeCell ref="AD43:AH43"/>
    <mergeCell ref="D44:J44"/>
    <mergeCell ref="L44:P44"/>
    <mergeCell ref="R44:V44"/>
    <mergeCell ref="X44:AB44"/>
    <mergeCell ref="AD44:AH44"/>
    <mergeCell ref="D45:K45"/>
    <mergeCell ref="L45:P45"/>
    <mergeCell ref="R45:V45"/>
    <mergeCell ref="X45:AB45"/>
    <mergeCell ref="AD45:AH45"/>
    <mergeCell ref="D46:J46"/>
    <mergeCell ref="L46:P46"/>
    <mergeCell ref="R46:V46"/>
    <mergeCell ref="X46:AB46"/>
    <mergeCell ref="AD46:AH46"/>
    <mergeCell ref="D47:J47"/>
    <mergeCell ref="L47:P47"/>
    <mergeCell ref="R47:V47"/>
    <mergeCell ref="X47:AB47"/>
    <mergeCell ref="AD47:AH47"/>
    <mergeCell ref="D48:J48"/>
    <mergeCell ref="L48:P48"/>
    <mergeCell ref="R48:V48"/>
    <mergeCell ref="X48:AB48"/>
    <mergeCell ref="AD48:AH48"/>
    <mergeCell ref="D49:J49"/>
    <mergeCell ref="L49:P49"/>
    <mergeCell ref="R49:V49"/>
    <mergeCell ref="X49:AB49"/>
    <mergeCell ref="AD49:AH49"/>
    <mergeCell ref="C50:J50"/>
    <mergeCell ref="L50:P50"/>
    <mergeCell ref="R50:V50"/>
    <mergeCell ref="X50:AB50"/>
    <mergeCell ref="AD50:AH50"/>
    <mergeCell ref="D51:J51"/>
    <mergeCell ref="L51:P51"/>
    <mergeCell ref="R51:V51"/>
    <mergeCell ref="X51:AB51"/>
    <mergeCell ref="AD51:AH51"/>
    <mergeCell ref="D52:K52"/>
    <mergeCell ref="L52:P52"/>
    <mergeCell ref="R52:V52"/>
    <mergeCell ref="X52:AB52"/>
    <mergeCell ref="AD52:AH52"/>
    <mergeCell ref="D53:J53"/>
    <mergeCell ref="L53:P53"/>
    <mergeCell ref="R53:V53"/>
    <mergeCell ref="X53:AB53"/>
    <mergeCell ref="AD53:AH53"/>
    <mergeCell ref="D54:J54"/>
    <mergeCell ref="L54:P54"/>
    <mergeCell ref="R54:V54"/>
    <mergeCell ref="X54:AB54"/>
    <mergeCell ref="AD54:AH54"/>
    <mergeCell ref="D55:J55"/>
    <mergeCell ref="L55:P55"/>
    <mergeCell ref="R55:V55"/>
    <mergeCell ref="X55:AB55"/>
    <mergeCell ref="AD55:AH55"/>
    <mergeCell ref="D56:J56"/>
    <mergeCell ref="L56:P56"/>
    <mergeCell ref="R56:V56"/>
    <mergeCell ref="X56:AB56"/>
    <mergeCell ref="AD56:AH56"/>
    <mergeCell ref="D57:J57"/>
    <mergeCell ref="L57:P57"/>
    <mergeCell ref="R57:V57"/>
    <mergeCell ref="X57:AB57"/>
    <mergeCell ref="AD57:AH57"/>
    <mergeCell ref="D58:J58"/>
    <mergeCell ref="L58:P58"/>
    <mergeCell ref="R58:V58"/>
    <mergeCell ref="X58:AB58"/>
    <mergeCell ref="AD58:AH58"/>
    <mergeCell ref="D59:J59"/>
    <mergeCell ref="L59:P59"/>
    <mergeCell ref="R59:V59"/>
    <mergeCell ref="X59:AB59"/>
    <mergeCell ref="AD59:AH59"/>
    <mergeCell ref="C60:J60"/>
    <mergeCell ref="L60:P60"/>
    <mergeCell ref="R60:V60"/>
    <mergeCell ref="X60:AB60"/>
    <mergeCell ref="AD60:AH60"/>
    <mergeCell ref="D61:J61"/>
    <mergeCell ref="L61:P61"/>
    <mergeCell ref="R61:V61"/>
    <mergeCell ref="X61:AB61"/>
    <mergeCell ref="AD61:AH61"/>
    <mergeCell ref="D62:J62"/>
    <mergeCell ref="L62:P62"/>
    <mergeCell ref="R62:V62"/>
    <mergeCell ref="X62:AB62"/>
    <mergeCell ref="AD62:AH62"/>
    <mergeCell ref="D63:J63"/>
    <mergeCell ref="L63:P63"/>
    <mergeCell ref="R63:V63"/>
    <mergeCell ref="X63:AB63"/>
    <mergeCell ref="AD63:AH63"/>
    <mergeCell ref="D64:J64"/>
    <mergeCell ref="L64:P64"/>
    <mergeCell ref="R64:V64"/>
    <mergeCell ref="X64:AB64"/>
    <mergeCell ref="AD64:AH64"/>
    <mergeCell ref="B67:AH67"/>
    <mergeCell ref="C68:J68"/>
    <mergeCell ref="L68:P68"/>
    <mergeCell ref="R68:V68"/>
    <mergeCell ref="X68:AB68"/>
    <mergeCell ref="AD68:AH68"/>
    <mergeCell ref="D65:J65"/>
    <mergeCell ref="L65:P65"/>
    <mergeCell ref="R65:V65"/>
    <mergeCell ref="X65:AB65"/>
    <mergeCell ref="AD65:AH65"/>
    <mergeCell ref="D66:J66"/>
    <mergeCell ref="L66:P66"/>
    <mergeCell ref="R66:V66"/>
    <mergeCell ref="X66:AB66"/>
    <mergeCell ref="AD66:AH66"/>
    <mergeCell ref="C69:J69"/>
    <mergeCell ref="L69:P69"/>
    <mergeCell ref="R69:V69"/>
    <mergeCell ref="X69:AB69"/>
    <mergeCell ref="AD69:AH69"/>
    <mergeCell ref="D70:J70"/>
    <mergeCell ref="L70:P70"/>
    <mergeCell ref="R70:V70"/>
    <mergeCell ref="X70:AB70"/>
    <mergeCell ref="AD70:AH70"/>
    <mergeCell ref="D71:J71"/>
    <mergeCell ref="L71:P71"/>
    <mergeCell ref="R71:V71"/>
    <mergeCell ref="X71:AB71"/>
    <mergeCell ref="AD71:AH71"/>
    <mergeCell ref="C72:J72"/>
    <mergeCell ref="L72:P72"/>
    <mergeCell ref="R72:V72"/>
    <mergeCell ref="X72:AB72"/>
    <mergeCell ref="AD72:AH72"/>
    <mergeCell ref="D73:J73"/>
    <mergeCell ref="L73:P73"/>
    <mergeCell ref="R73:V73"/>
    <mergeCell ref="X73:AB73"/>
    <mergeCell ref="AD73:AH73"/>
    <mergeCell ref="D74:J74"/>
    <mergeCell ref="L74:P74"/>
    <mergeCell ref="R74:V74"/>
    <mergeCell ref="X74:AB74"/>
    <mergeCell ref="AD74:AH74"/>
    <mergeCell ref="D75:J75"/>
    <mergeCell ref="L75:P75"/>
    <mergeCell ref="R75:V75"/>
    <mergeCell ref="X75:AB75"/>
    <mergeCell ref="AD75:AH75"/>
    <mergeCell ref="D76:J76"/>
    <mergeCell ref="L76:P76"/>
    <mergeCell ref="R76:V76"/>
    <mergeCell ref="X76:AB76"/>
    <mergeCell ref="AD76:AH76"/>
    <mergeCell ref="D77:J77"/>
    <mergeCell ref="L77:P77"/>
    <mergeCell ref="R77:V77"/>
    <mergeCell ref="X77:AB77"/>
    <mergeCell ref="AD77:AH77"/>
    <mergeCell ref="D78:J78"/>
    <mergeCell ref="L78:P78"/>
    <mergeCell ref="R78:V78"/>
    <mergeCell ref="X78:AB78"/>
    <mergeCell ref="AD78:AH78"/>
    <mergeCell ref="X81:AB81"/>
    <mergeCell ref="AD81:AH81"/>
    <mergeCell ref="D82:J82"/>
    <mergeCell ref="L82:P82"/>
    <mergeCell ref="R82:V82"/>
    <mergeCell ref="X82:AB82"/>
    <mergeCell ref="AD82:AH82"/>
    <mergeCell ref="D79:J79"/>
    <mergeCell ref="L79:P79"/>
    <mergeCell ref="R79:V79"/>
    <mergeCell ref="X79:AB79"/>
    <mergeCell ref="AD79:AH79"/>
    <mergeCell ref="D80:J80"/>
    <mergeCell ref="L80:P80"/>
    <mergeCell ref="R80:V80"/>
    <mergeCell ref="X80:AB80"/>
    <mergeCell ref="AD80:AH80"/>
    <mergeCell ref="C84:H84"/>
    <mergeCell ref="J84:M84"/>
    <mergeCell ref="O84:R84"/>
    <mergeCell ref="T84:W84"/>
    <mergeCell ref="C85:H85"/>
    <mergeCell ref="J85:M85"/>
    <mergeCell ref="O85:R85"/>
    <mergeCell ref="T85:W85"/>
    <mergeCell ref="D81:J81"/>
    <mergeCell ref="L81:P81"/>
    <mergeCell ref="R81:V81"/>
    <mergeCell ref="D88:H88"/>
    <mergeCell ref="J88:M88"/>
    <mergeCell ref="O88:R88"/>
    <mergeCell ref="T88:W88"/>
    <mergeCell ref="D89:H89"/>
    <mergeCell ref="J89:M89"/>
    <mergeCell ref="O89:R89"/>
    <mergeCell ref="T89:W89"/>
    <mergeCell ref="D86:H86"/>
    <mergeCell ref="J86:M86"/>
    <mergeCell ref="O86:R86"/>
    <mergeCell ref="T86:W86"/>
    <mergeCell ref="C87:H87"/>
    <mergeCell ref="J87:M87"/>
    <mergeCell ref="O87:R87"/>
    <mergeCell ref="T87:W87"/>
    <mergeCell ref="C92:H92"/>
    <mergeCell ref="J92:M92"/>
    <mergeCell ref="O92:R92"/>
    <mergeCell ref="T92:W92"/>
    <mergeCell ref="C93:H93"/>
    <mergeCell ref="J93:M93"/>
    <mergeCell ref="O93:R93"/>
    <mergeCell ref="T93:W93"/>
    <mergeCell ref="D90:H90"/>
    <mergeCell ref="J90:M90"/>
    <mergeCell ref="O90:R90"/>
    <mergeCell ref="T90:W90"/>
    <mergeCell ref="D91:H91"/>
    <mergeCell ref="J91:M91"/>
    <mergeCell ref="O91:R91"/>
    <mergeCell ref="T91:W91"/>
    <mergeCell ref="D96:H96"/>
    <mergeCell ref="J96:M96"/>
    <mergeCell ref="O96:R96"/>
    <mergeCell ref="T96:W96"/>
    <mergeCell ref="C97:H97"/>
    <mergeCell ref="J97:M97"/>
    <mergeCell ref="O97:R97"/>
    <mergeCell ref="T97:W97"/>
    <mergeCell ref="D94:H94"/>
    <mergeCell ref="J94:M94"/>
    <mergeCell ref="O94:R94"/>
    <mergeCell ref="T94:W94"/>
    <mergeCell ref="D95:H95"/>
    <mergeCell ref="J95:M95"/>
    <mergeCell ref="O95:R95"/>
    <mergeCell ref="T95:W95"/>
    <mergeCell ref="C100:H100"/>
    <mergeCell ref="J100:M100"/>
    <mergeCell ref="O100:R100"/>
    <mergeCell ref="T100:W100"/>
    <mergeCell ref="C101:H101"/>
    <mergeCell ref="J101:M101"/>
    <mergeCell ref="O101:R101"/>
    <mergeCell ref="T101:W101"/>
    <mergeCell ref="D98:H98"/>
    <mergeCell ref="J98:M98"/>
    <mergeCell ref="O98:R98"/>
    <mergeCell ref="T98:W98"/>
    <mergeCell ref="C99:H99"/>
    <mergeCell ref="J99:M99"/>
    <mergeCell ref="O99:R99"/>
    <mergeCell ref="T99:W99"/>
    <mergeCell ref="C104:H104"/>
    <mergeCell ref="J104:M104"/>
    <mergeCell ref="O104:R104"/>
    <mergeCell ref="T104:W104"/>
    <mergeCell ref="C102:H102"/>
    <mergeCell ref="J102:M102"/>
    <mergeCell ref="O102:R102"/>
    <mergeCell ref="T102:W102"/>
    <mergeCell ref="C103:H103"/>
    <mergeCell ref="J103:M103"/>
    <mergeCell ref="O103:R103"/>
    <mergeCell ref="T103:W103"/>
  </mergeCells>
  <phoneticPr fontId="2"/>
  <printOptions gridLinesSet="0"/>
  <pageMargins left="1.1811023622047245" right="1.1811023622047245" top="1.3779527559055118" bottom="0.78740157480314965" header="0.59055118110236227" footer="0.39370078740157483"/>
  <pageSetup paperSize="9" orientation="portrait" horizontalDpi="4294967292"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111"/>
  <sheetViews>
    <sheetView workbookViewId="0"/>
  </sheetViews>
  <sheetFormatPr defaultColWidth="9" defaultRowHeight="13.5" customHeight="1" x14ac:dyDescent="0.2"/>
  <cols>
    <col min="1" max="1" width="9" style="54"/>
    <col min="2" max="44" width="3.88671875" style="54" customWidth="1"/>
    <col min="45" max="16384" width="9" style="54"/>
  </cols>
  <sheetData>
    <row r="2" spans="2:45" ht="13.5" customHeight="1" x14ac:dyDescent="0.2">
      <c r="B2" s="512" t="s">
        <v>233</v>
      </c>
      <c r="C2" s="512"/>
      <c r="D2" s="512"/>
      <c r="E2" s="512"/>
      <c r="F2" s="512"/>
      <c r="G2" s="512"/>
      <c r="H2" s="512" t="s">
        <v>234</v>
      </c>
      <c r="I2" s="512"/>
      <c r="J2" s="512"/>
      <c r="K2" s="512"/>
      <c r="L2" s="512" t="s">
        <v>2</v>
      </c>
      <c r="M2" s="512"/>
      <c r="N2" s="512"/>
      <c r="O2" s="512"/>
      <c r="P2" s="512" t="s">
        <v>3</v>
      </c>
      <c r="Q2" s="512"/>
      <c r="R2" s="512"/>
      <c r="S2" s="512"/>
      <c r="T2" s="512" t="s">
        <v>235</v>
      </c>
      <c r="U2" s="512"/>
      <c r="V2" s="512"/>
      <c r="W2" s="512"/>
      <c r="X2" s="510" t="s">
        <v>236</v>
      </c>
      <c r="Y2" s="510"/>
      <c r="Z2" s="510"/>
      <c r="AA2" s="510"/>
      <c r="AB2" s="510"/>
      <c r="AC2" s="510"/>
      <c r="AD2" s="510"/>
      <c r="AE2" s="510"/>
      <c r="AF2" s="510"/>
      <c r="AG2" s="510"/>
      <c r="AH2" s="510"/>
      <c r="AI2" s="510"/>
      <c r="AJ2" s="510"/>
      <c r="AK2" s="510"/>
      <c r="AL2" s="510"/>
      <c r="AM2" s="510"/>
      <c r="AN2" s="506" t="s">
        <v>237</v>
      </c>
      <c r="AO2" s="507"/>
      <c r="AP2" s="507"/>
      <c r="AQ2" s="507"/>
      <c r="AR2" s="510" t="s">
        <v>238</v>
      </c>
      <c r="AS2" s="510"/>
    </row>
    <row r="3" spans="2:45" ht="13.5" customHeight="1" x14ac:dyDescent="0.2">
      <c r="B3" s="513"/>
      <c r="C3" s="513"/>
      <c r="D3" s="513"/>
      <c r="E3" s="513"/>
      <c r="F3" s="513"/>
      <c r="G3" s="513"/>
      <c r="H3" s="513"/>
      <c r="I3" s="513"/>
      <c r="J3" s="513"/>
      <c r="K3" s="513"/>
      <c r="L3" s="513"/>
      <c r="M3" s="513"/>
      <c r="N3" s="513"/>
      <c r="O3" s="513"/>
      <c r="P3" s="513"/>
      <c r="Q3" s="513"/>
      <c r="R3" s="513"/>
      <c r="S3" s="513"/>
      <c r="T3" s="513"/>
      <c r="U3" s="513"/>
      <c r="V3" s="513"/>
      <c r="W3" s="513"/>
      <c r="X3" s="510" t="s">
        <v>239</v>
      </c>
      <c r="Y3" s="510"/>
      <c r="Z3" s="510"/>
      <c r="AA3" s="510"/>
      <c r="AB3" s="510" t="s">
        <v>2</v>
      </c>
      <c r="AC3" s="511"/>
      <c r="AD3" s="511"/>
      <c r="AE3" s="511"/>
      <c r="AF3" s="510" t="s">
        <v>3</v>
      </c>
      <c r="AG3" s="511"/>
      <c r="AH3" s="511"/>
      <c r="AI3" s="511"/>
      <c r="AJ3" s="510" t="s">
        <v>240</v>
      </c>
      <c r="AK3" s="510"/>
      <c r="AL3" s="510"/>
      <c r="AM3" s="510"/>
      <c r="AN3" s="508"/>
      <c r="AO3" s="509"/>
      <c r="AP3" s="509"/>
      <c r="AQ3" s="509"/>
      <c r="AR3" s="510"/>
      <c r="AS3" s="510"/>
    </row>
    <row r="4" spans="2:45" ht="13.5" customHeight="1" x14ac:dyDescent="0.2">
      <c r="B4" s="514" t="s">
        <v>9</v>
      </c>
      <c r="C4" s="514"/>
      <c r="D4" s="515"/>
      <c r="E4" s="515"/>
      <c r="F4" s="515"/>
      <c r="G4" s="515"/>
      <c r="H4" s="516">
        <v>4544120</v>
      </c>
      <c r="I4" s="516"/>
      <c r="J4" s="517"/>
      <c r="K4" s="517"/>
      <c r="L4" s="516">
        <v>0</v>
      </c>
      <c r="M4" s="516"/>
      <c r="N4" s="517"/>
      <c r="O4" s="517"/>
      <c r="P4" s="516">
        <v>0</v>
      </c>
      <c r="Q4" s="516"/>
      <c r="R4" s="517"/>
      <c r="S4" s="517"/>
      <c r="T4" s="518">
        <f>H4+L4-P4</f>
        <v>4544120</v>
      </c>
      <c r="U4" s="518"/>
      <c r="V4" s="519"/>
      <c r="W4" s="519"/>
      <c r="X4" s="531">
        <v>0</v>
      </c>
      <c r="Y4" s="524"/>
      <c r="Z4" s="524"/>
      <c r="AA4" s="524"/>
      <c r="AB4" s="523">
        <v>0</v>
      </c>
      <c r="AC4" s="524"/>
      <c r="AD4" s="524"/>
      <c r="AE4" s="524"/>
      <c r="AF4" s="523">
        <v>0</v>
      </c>
      <c r="AG4" s="524"/>
      <c r="AH4" s="524"/>
      <c r="AI4" s="524"/>
      <c r="AJ4" s="523">
        <v>0</v>
      </c>
      <c r="AK4" s="524"/>
      <c r="AL4" s="524"/>
      <c r="AM4" s="524"/>
      <c r="AN4" s="527">
        <f>T4-AJ4</f>
        <v>4544120</v>
      </c>
      <c r="AO4" s="528"/>
      <c r="AP4" s="529"/>
      <c r="AQ4" s="529"/>
      <c r="AR4" s="530"/>
      <c r="AS4" s="530"/>
    </row>
    <row r="5" spans="2:45" ht="13.5" customHeight="1" x14ac:dyDescent="0.2">
      <c r="B5" s="514" t="s">
        <v>10</v>
      </c>
      <c r="C5" s="514"/>
      <c r="D5" s="515"/>
      <c r="E5" s="515"/>
      <c r="F5" s="515"/>
      <c r="G5" s="515"/>
      <c r="H5" s="516">
        <v>17071478</v>
      </c>
      <c r="I5" s="516"/>
      <c r="J5" s="517"/>
      <c r="K5" s="517"/>
      <c r="L5" s="516">
        <v>0</v>
      </c>
      <c r="M5" s="516"/>
      <c r="N5" s="517"/>
      <c r="O5" s="517"/>
      <c r="P5" s="516">
        <v>0</v>
      </c>
      <c r="Q5" s="516"/>
      <c r="R5" s="517"/>
      <c r="S5" s="517"/>
      <c r="T5" s="518">
        <f>H5+L5-P5</f>
        <v>17071478</v>
      </c>
      <c r="U5" s="518"/>
      <c r="V5" s="519"/>
      <c r="W5" s="519"/>
      <c r="X5" s="523">
        <v>6453924</v>
      </c>
      <c r="Y5" s="619"/>
      <c r="Z5" s="619"/>
      <c r="AA5" s="619"/>
      <c r="AB5" s="523">
        <v>307285</v>
      </c>
      <c r="AC5" s="524"/>
      <c r="AD5" s="524"/>
      <c r="AE5" s="524"/>
      <c r="AF5" s="523">
        <v>0</v>
      </c>
      <c r="AG5" s="524"/>
      <c r="AH5" s="524"/>
      <c r="AI5" s="524"/>
      <c r="AJ5" s="525">
        <f>X5+AB5-AF5</f>
        <v>6761209</v>
      </c>
      <c r="AK5" s="526"/>
      <c r="AL5" s="526"/>
      <c r="AM5" s="526"/>
      <c r="AN5" s="527">
        <f>T5-AJ5</f>
        <v>10310269</v>
      </c>
      <c r="AO5" s="528"/>
      <c r="AP5" s="529"/>
      <c r="AQ5" s="529"/>
      <c r="AR5" s="530"/>
      <c r="AS5" s="530"/>
    </row>
    <row r="6" spans="2:45" ht="13.5" customHeight="1" x14ac:dyDescent="0.2">
      <c r="B6" s="514" t="s">
        <v>242</v>
      </c>
      <c r="C6" s="514"/>
      <c r="D6" s="515"/>
      <c r="E6" s="515"/>
      <c r="F6" s="515"/>
      <c r="G6" s="515"/>
      <c r="H6" s="516">
        <v>214633770</v>
      </c>
      <c r="I6" s="516"/>
      <c r="J6" s="517"/>
      <c r="K6" s="517"/>
      <c r="L6" s="632">
        <v>20119056</v>
      </c>
      <c r="M6" s="632"/>
      <c r="N6" s="633"/>
      <c r="O6" s="633"/>
      <c r="P6" s="516">
        <v>0</v>
      </c>
      <c r="Q6" s="516"/>
      <c r="R6" s="517"/>
      <c r="S6" s="517"/>
      <c r="T6" s="518">
        <f>H6+L6-P6</f>
        <v>234752826</v>
      </c>
      <c r="U6" s="518"/>
      <c r="V6" s="519"/>
      <c r="W6" s="519"/>
      <c r="X6" s="523">
        <v>118291896</v>
      </c>
      <c r="Y6" s="619"/>
      <c r="Z6" s="619"/>
      <c r="AA6" s="619"/>
      <c r="AB6" s="523">
        <v>5907551</v>
      </c>
      <c r="AC6" s="524"/>
      <c r="AD6" s="524"/>
      <c r="AE6" s="524"/>
      <c r="AF6" s="523">
        <v>0</v>
      </c>
      <c r="AG6" s="524"/>
      <c r="AH6" s="524"/>
      <c r="AI6" s="524"/>
      <c r="AJ6" s="525">
        <f>X6+AB6-AF6</f>
        <v>124199447</v>
      </c>
      <c r="AK6" s="526"/>
      <c r="AL6" s="526"/>
      <c r="AM6" s="526"/>
      <c r="AN6" s="527">
        <f>T6-AJ6</f>
        <v>110553379</v>
      </c>
      <c r="AO6" s="528"/>
      <c r="AP6" s="529"/>
      <c r="AQ6" s="529"/>
      <c r="AR6" s="530"/>
      <c r="AS6" s="530"/>
    </row>
    <row r="7" spans="2:45" ht="13.5" customHeight="1" x14ac:dyDescent="0.2">
      <c r="B7" s="514" t="s">
        <v>12</v>
      </c>
      <c r="C7" s="514"/>
      <c r="D7" s="515"/>
      <c r="E7" s="515"/>
      <c r="F7" s="515"/>
      <c r="G7" s="515"/>
      <c r="H7" s="516">
        <v>173186897</v>
      </c>
      <c r="I7" s="516"/>
      <c r="J7" s="517"/>
      <c r="K7" s="517"/>
      <c r="L7" s="632">
        <v>14051304</v>
      </c>
      <c r="M7" s="632"/>
      <c r="N7" s="633"/>
      <c r="O7" s="633"/>
      <c r="P7" s="518">
        <v>7650000</v>
      </c>
      <c r="Q7" s="518"/>
      <c r="R7" s="519"/>
      <c r="S7" s="519"/>
      <c r="T7" s="518">
        <f>H7+L7-P7</f>
        <v>179588201</v>
      </c>
      <c r="U7" s="518"/>
      <c r="V7" s="519"/>
      <c r="W7" s="519"/>
      <c r="X7" s="523">
        <v>119981566</v>
      </c>
      <c r="Y7" s="619"/>
      <c r="Z7" s="619"/>
      <c r="AA7" s="619"/>
      <c r="AB7" s="523">
        <v>4631039</v>
      </c>
      <c r="AC7" s="524"/>
      <c r="AD7" s="524"/>
      <c r="AE7" s="524"/>
      <c r="AF7" s="525">
        <v>5967000</v>
      </c>
      <c r="AG7" s="526"/>
      <c r="AH7" s="526"/>
      <c r="AI7" s="526"/>
      <c r="AJ7" s="525">
        <f>X7+AB7-AF7</f>
        <v>118645605</v>
      </c>
      <c r="AK7" s="526"/>
      <c r="AL7" s="526"/>
      <c r="AM7" s="526"/>
      <c r="AN7" s="527">
        <f>T7-AJ7</f>
        <v>60942596</v>
      </c>
      <c r="AO7" s="528"/>
      <c r="AP7" s="529"/>
      <c r="AQ7" s="529"/>
      <c r="AR7" s="530"/>
      <c r="AS7" s="530"/>
    </row>
    <row r="8" spans="2:45" ht="13.5" customHeight="1" x14ac:dyDescent="0.2">
      <c r="B8" s="514" t="s">
        <v>356</v>
      </c>
      <c r="C8" s="514"/>
      <c r="D8" s="515"/>
      <c r="E8" s="515"/>
      <c r="F8" s="515"/>
      <c r="G8" s="515"/>
      <c r="H8" s="516">
        <v>0</v>
      </c>
      <c r="I8" s="516"/>
      <c r="J8" s="517"/>
      <c r="K8" s="517"/>
      <c r="L8" s="516">
        <v>24150000</v>
      </c>
      <c r="M8" s="516"/>
      <c r="N8" s="517"/>
      <c r="O8" s="517"/>
      <c r="P8" s="516">
        <v>24150000</v>
      </c>
      <c r="Q8" s="516"/>
      <c r="R8" s="517"/>
      <c r="S8" s="517"/>
      <c r="T8" s="516">
        <f>H8+L8-P8</f>
        <v>0</v>
      </c>
      <c r="U8" s="516"/>
      <c r="V8" s="517"/>
      <c r="W8" s="517"/>
      <c r="X8" s="523">
        <v>0</v>
      </c>
      <c r="Y8" s="619"/>
      <c r="Z8" s="619"/>
      <c r="AA8" s="619"/>
      <c r="AB8" s="523">
        <v>0</v>
      </c>
      <c r="AC8" s="524"/>
      <c r="AD8" s="524"/>
      <c r="AE8" s="524"/>
      <c r="AF8" s="523">
        <v>0</v>
      </c>
      <c r="AG8" s="524"/>
      <c r="AH8" s="524"/>
      <c r="AI8" s="524"/>
      <c r="AJ8" s="523">
        <f>X8+AB8-AF8</f>
        <v>0</v>
      </c>
      <c r="AK8" s="524"/>
      <c r="AL8" s="524"/>
      <c r="AM8" s="524"/>
      <c r="AN8" s="536">
        <f>T8-AJ8</f>
        <v>0</v>
      </c>
      <c r="AO8" s="537"/>
      <c r="AP8" s="538"/>
      <c r="AQ8" s="538"/>
      <c r="AR8" s="530"/>
      <c r="AS8" s="530"/>
    </row>
    <row r="9" spans="2:45" ht="13.5" customHeight="1" x14ac:dyDescent="0.2">
      <c r="B9" s="532" t="s">
        <v>14</v>
      </c>
      <c r="C9" s="532"/>
      <c r="D9" s="533"/>
      <c r="E9" s="533"/>
      <c r="F9" s="533"/>
      <c r="G9" s="533"/>
      <c r="H9" s="523">
        <f>SUM(H4:K8)</f>
        <v>409436265</v>
      </c>
      <c r="I9" s="523"/>
      <c r="J9" s="534"/>
      <c r="K9" s="534"/>
      <c r="L9" s="523">
        <f>SUM(L4:O8)</f>
        <v>58320360</v>
      </c>
      <c r="M9" s="523"/>
      <c r="N9" s="534"/>
      <c r="O9" s="534"/>
      <c r="P9" s="523">
        <f>SUM(P4:S8)</f>
        <v>31800000</v>
      </c>
      <c r="Q9" s="523"/>
      <c r="R9" s="534"/>
      <c r="S9" s="534"/>
      <c r="T9" s="523">
        <f>SUM(T4:W8)</f>
        <v>435956625</v>
      </c>
      <c r="U9" s="523"/>
      <c r="V9" s="534"/>
      <c r="W9" s="534"/>
      <c r="X9" s="523">
        <f>SUM(X4:AA8)</f>
        <v>244727386</v>
      </c>
      <c r="Y9" s="523"/>
      <c r="Z9" s="534"/>
      <c r="AA9" s="534"/>
      <c r="AB9" s="525">
        <f>SUM(AB4:AE8)</f>
        <v>10845875</v>
      </c>
      <c r="AC9" s="525"/>
      <c r="AD9" s="535"/>
      <c r="AE9" s="535"/>
      <c r="AF9" s="523">
        <f>SUM(AF4:AI8)</f>
        <v>5967000</v>
      </c>
      <c r="AG9" s="523"/>
      <c r="AH9" s="534"/>
      <c r="AI9" s="534"/>
      <c r="AJ9" s="523">
        <f>SUM(AJ4:AM8)</f>
        <v>249606261</v>
      </c>
      <c r="AK9" s="523"/>
      <c r="AL9" s="534"/>
      <c r="AM9" s="534"/>
      <c r="AN9" s="536">
        <f>SUM(AN4:AQ8)</f>
        <v>186350364</v>
      </c>
      <c r="AO9" s="537"/>
      <c r="AP9" s="538"/>
      <c r="AQ9" s="538"/>
      <c r="AR9" s="530"/>
      <c r="AS9" s="530"/>
    </row>
    <row r="12" spans="2:45" ht="13.5" customHeight="1" x14ac:dyDescent="0.2">
      <c r="B12" s="510" t="s">
        <v>250</v>
      </c>
      <c r="C12" s="510"/>
      <c r="D12" s="510"/>
      <c r="E12" s="510"/>
      <c r="F12" s="510"/>
      <c r="G12" s="510"/>
      <c r="H12" s="510" t="s">
        <v>16</v>
      </c>
      <c r="I12" s="510"/>
      <c r="J12" s="510"/>
      <c r="K12" s="510"/>
      <c r="L12" s="510" t="s">
        <v>17</v>
      </c>
      <c r="M12" s="510"/>
      <c r="N12" s="510"/>
      <c r="O12" s="510"/>
      <c r="P12" s="510" t="s">
        <v>251</v>
      </c>
      <c r="Q12" s="510"/>
      <c r="R12" s="510"/>
      <c r="S12" s="510"/>
      <c r="T12" s="510"/>
      <c r="U12" s="510"/>
      <c r="V12" s="510"/>
      <c r="W12" s="510"/>
      <c r="X12" s="510" t="s">
        <v>252</v>
      </c>
      <c r="Y12" s="510"/>
      <c r="Z12" s="510"/>
      <c r="AA12" s="510"/>
      <c r="AB12" s="510" t="s">
        <v>253</v>
      </c>
      <c r="AC12" s="510"/>
      <c r="AD12" s="510"/>
      <c r="AE12" s="510"/>
      <c r="AF12" s="510" t="s">
        <v>254</v>
      </c>
      <c r="AG12" s="510"/>
      <c r="AH12" s="510"/>
      <c r="AI12" s="510"/>
      <c r="AJ12" s="510" t="s">
        <v>255</v>
      </c>
      <c r="AK12" s="510"/>
      <c r="AL12" s="510"/>
      <c r="AM12" s="510"/>
      <c r="AN12" s="510" t="s">
        <v>256</v>
      </c>
      <c r="AO12" s="510"/>
      <c r="AP12" s="510"/>
      <c r="AQ12" s="510"/>
      <c r="AR12" s="510"/>
      <c r="AS12" s="510"/>
    </row>
    <row r="13" spans="2:45" ht="13.5" customHeight="1" x14ac:dyDescent="0.2">
      <c r="B13" s="510"/>
      <c r="C13" s="510"/>
      <c r="D13" s="510"/>
      <c r="E13" s="510"/>
      <c r="F13" s="510"/>
      <c r="G13" s="510"/>
      <c r="H13" s="510"/>
      <c r="I13" s="510"/>
      <c r="J13" s="510"/>
      <c r="K13" s="510"/>
      <c r="L13" s="510"/>
      <c r="M13" s="510"/>
      <c r="N13" s="510"/>
      <c r="O13" s="510"/>
      <c r="P13" s="510" t="s">
        <v>257</v>
      </c>
      <c r="Q13" s="510"/>
      <c r="R13" s="510"/>
      <c r="S13" s="510"/>
      <c r="T13" s="510" t="s">
        <v>258</v>
      </c>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row>
    <row r="14" spans="2:45" ht="13.5" customHeight="1" x14ac:dyDescent="0.2">
      <c r="B14" s="532" t="s">
        <v>259</v>
      </c>
      <c r="C14" s="532"/>
      <c r="D14" s="532"/>
      <c r="E14" s="532"/>
      <c r="F14" s="532"/>
      <c r="G14" s="532"/>
      <c r="H14" s="540" t="s">
        <v>357</v>
      </c>
      <c r="I14" s="540"/>
      <c r="J14" s="540"/>
      <c r="K14" s="540"/>
      <c r="L14" s="541">
        <v>11200000</v>
      </c>
      <c r="M14" s="541"/>
      <c r="N14" s="541"/>
      <c r="O14" s="541"/>
      <c r="P14" s="541">
        <v>747974</v>
      </c>
      <c r="Q14" s="541"/>
      <c r="R14" s="541"/>
      <c r="S14" s="541"/>
      <c r="T14" s="541">
        <v>10415309</v>
      </c>
      <c r="U14" s="541"/>
      <c r="V14" s="541"/>
      <c r="W14" s="541"/>
      <c r="X14" s="541">
        <f>L14-T14</f>
        <v>784691</v>
      </c>
      <c r="Y14" s="541"/>
      <c r="Z14" s="541"/>
      <c r="AA14" s="541"/>
      <c r="AB14" s="510" t="s">
        <v>269</v>
      </c>
      <c r="AC14" s="510"/>
      <c r="AD14" s="510"/>
      <c r="AE14" s="510"/>
      <c r="AF14" s="539">
        <v>4.8500000000000001E-2</v>
      </c>
      <c r="AG14" s="539"/>
      <c r="AH14" s="539"/>
      <c r="AI14" s="539"/>
      <c r="AJ14" s="540" t="s">
        <v>358</v>
      </c>
      <c r="AK14" s="540"/>
      <c r="AL14" s="540"/>
      <c r="AM14" s="540"/>
      <c r="AN14" s="510" t="s">
        <v>30</v>
      </c>
      <c r="AO14" s="510"/>
      <c r="AP14" s="510"/>
      <c r="AQ14" s="510"/>
      <c r="AR14" s="510"/>
      <c r="AS14" s="510"/>
    </row>
    <row r="15" spans="2:45" ht="13.5" customHeight="1" x14ac:dyDescent="0.2">
      <c r="B15" s="532" t="s">
        <v>267</v>
      </c>
      <c r="C15" s="532"/>
      <c r="D15" s="532"/>
      <c r="E15" s="532"/>
      <c r="F15" s="532"/>
      <c r="G15" s="532"/>
      <c r="H15" s="540" t="s">
        <v>359</v>
      </c>
      <c r="I15" s="540"/>
      <c r="J15" s="540"/>
      <c r="K15" s="540"/>
      <c r="L15" s="541">
        <v>17600000</v>
      </c>
      <c r="M15" s="541"/>
      <c r="N15" s="541"/>
      <c r="O15" s="541"/>
      <c r="P15" s="541">
        <v>1174434</v>
      </c>
      <c r="Q15" s="541"/>
      <c r="R15" s="541"/>
      <c r="S15" s="541"/>
      <c r="T15" s="541">
        <v>13582451</v>
      </c>
      <c r="U15" s="541"/>
      <c r="V15" s="541"/>
      <c r="W15" s="541"/>
      <c r="X15" s="541">
        <f>L15-T15</f>
        <v>4017549</v>
      </c>
      <c r="Y15" s="541"/>
      <c r="Z15" s="541"/>
      <c r="AA15" s="541"/>
      <c r="AB15" s="510" t="s">
        <v>261</v>
      </c>
      <c r="AC15" s="510"/>
      <c r="AD15" s="510"/>
      <c r="AE15" s="510"/>
      <c r="AF15" s="539">
        <v>6.6000000000000003E-2</v>
      </c>
      <c r="AG15" s="539"/>
      <c r="AH15" s="539"/>
      <c r="AI15" s="539"/>
      <c r="AJ15" s="540" t="s">
        <v>266</v>
      </c>
      <c r="AK15" s="540"/>
      <c r="AL15" s="540"/>
      <c r="AM15" s="540"/>
      <c r="AN15" s="510" t="s">
        <v>30</v>
      </c>
      <c r="AO15" s="510"/>
      <c r="AP15" s="510"/>
      <c r="AQ15" s="510"/>
      <c r="AR15" s="510"/>
      <c r="AS15" s="510"/>
    </row>
    <row r="16" spans="2:45" ht="13.5" customHeight="1" x14ac:dyDescent="0.2">
      <c r="B16" s="532" t="s">
        <v>192</v>
      </c>
      <c r="C16" s="532"/>
      <c r="D16" s="532"/>
      <c r="E16" s="532"/>
      <c r="F16" s="532"/>
      <c r="G16" s="532"/>
      <c r="H16" s="540" t="s">
        <v>268</v>
      </c>
      <c r="I16" s="540"/>
      <c r="J16" s="540"/>
      <c r="K16" s="540"/>
      <c r="L16" s="541">
        <v>12100000</v>
      </c>
      <c r="M16" s="541"/>
      <c r="N16" s="541"/>
      <c r="O16" s="541"/>
      <c r="P16" s="541">
        <v>1053755</v>
      </c>
      <c r="Q16" s="541"/>
      <c r="R16" s="541"/>
      <c r="S16" s="541"/>
      <c r="T16" s="541">
        <v>12100000</v>
      </c>
      <c r="U16" s="541"/>
      <c r="V16" s="541"/>
      <c r="W16" s="541"/>
      <c r="X16" s="541">
        <f>L16-T16</f>
        <v>0</v>
      </c>
      <c r="Y16" s="541"/>
      <c r="Z16" s="541"/>
      <c r="AA16" s="541"/>
      <c r="AB16" s="510" t="s">
        <v>261</v>
      </c>
      <c r="AC16" s="510"/>
      <c r="AD16" s="510"/>
      <c r="AE16" s="510"/>
      <c r="AF16" s="539">
        <v>6.7000000000000004E-2</v>
      </c>
      <c r="AG16" s="539"/>
      <c r="AH16" s="539"/>
      <c r="AI16" s="539"/>
      <c r="AJ16" s="540" t="s">
        <v>360</v>
      </c>
      <c r="AK16" s="540"/>
      <c r="AL16" s="540"/>
      <c r="AM16" s="540"/>
      <c r="AN16" s="510" t="s">
        <v>36</v>
      </c>
      <c r="AO16" s="510"/>
      <c r="AP16" s="510"/>
      <c r="AQ16" s="510"/>
      <c r="AR16" s="510"/>
      <c r="AS16" s="510"/>
    </row>
    <row r="17" spans="2:45" ht="13.5" customHeight="1" x14ac:dyDescent="0.2">
      <c r="B17" s="532" t="s">
        <v>192</v>
      </c>
      <c r="C17" s="532"/>
      <c r="D17" s="532"/>
      <c r="E17" s="532"/>
      <c r="F17" s="532"/>
      <c r="G17" s="532"/>
      <c r="H17" s="540" t="s">
        <v>271</v>
      </c>
      <c r="I17" s="540"/>
      <c r="J17" s="540"/>
      <c r="K17" s="540"/>
      <c r="L17" s="541">
        <v>1100000</v>
      </c>
      <c r="M17" s="541"/>
      <c r="N17" s="541"/>
      <c r="O17" s="541"/>
      <c r="P17" s="541">
        <v>54278</v>
      </c>
      <c r="Q17" s="541"/>
      <c r="R17" s="541"/>
      <c r="S17" s="541"/>
      <c r="T17" s="541">
        <v>503558</v>
      </c>
      <c r="U17" s="541"/>
      <c r="V17" s="541"/>
      <c r="W17" s="541"/>
      <c r="X17" s="541">
        <f>L17-T17</f>
        <v>596442</v>
      </c>
      <c r="Y17" s="541"/>
      <c r="Z17" s="541"/>
      <c r="AA17" s="541"/>
      <c r="AB17" s="510" t="s">
        <v>261</v>
      </c>
      <c r="AC17" s="510"/>
      <c r="AD17" s="510"/>
      <c r="AE17" s="510"/>
      <c r="AF17" s="539">
        <v>1.7000000000000001E-2</v>
      </c>
      <c r="AG17" s="539"/>
      <c r="AH17" s="539"/>
      <c r="AI17" s="539"/>
      <c r="AJ17" s="540" t="s">
        <v>361</v>
      </c>
      <c r="AK17" s="540"/>
      <c r="AL17" s="540"/>
      <c r="AM17" s="540"/>
      <c r="AN17" s="510" t="s">
        <v>36</v>
      </c>
      <c r="AO17" s="510"/>
      <c r="AP17" s="510"/>
      <c r="AQ17" s="510"/>
      <c r="AR17" s="510"/>
      <c r="AS17" s="510"/>
    </row>
    <row r="18" spans="2:45" ht="13.5" customHeight="1" x14ac:dyDescent="0.2">
      <c r="B18" s="532" t="s">
        <v>192</v>
      </c>
      <c r="C18" s="532"/>
      <c r="D18" s="532"/>
      <c r="E18" s="532"/>
      <c r="F18" s="532"/>
      <c r="G18" s="532"/>
      <c r="H18" s="540" t="s">
        <v>274</v>
      </c>
      <c r="I18" s="540"/>
      <c r="J18" s="540"/>
      <c r="K18" s="540"/>
      <c r="L18" s="541">
        <v>5500000</v>
      </c>
      <c r="M18" s="541"/>
      <c r="N18" s="541"/>
      <c r="O18" s="541"/>
      <c r="P18" s="541">
        <v>228454</v>
      </c>
      <c r="Q18" s="541"/>
      <c r="R18" s="541"/>
      <c r="S18" s="541"/>
      <c r="T18" s="541">
        <v>2101269</v>
      </c>
      <c r="U18" s="541"/>
      <c r="V18" s="541"/>
      <c r="W18" s="541"/>
      <c r="X18" s="541">
        <f>L18-T18</f>
        <v>3398731</v>
      </c>
      <c r="Y18" s="541"/>
      <c r="Z18" s="541"/>
      <c r="AA18" s="541"/>
      <c r="AB18" s="510" t="s">
        <v>261</v>
      </c>
      <c r="AC18" s="510"/>
      <c r="AD18" s="510"/>
      <c r="AE18" s="510"/>
      <c r="AF18" s="539">
        <v>1.9E-2</v>
      </c>
      <c r="AG18" s="539"/>
      <c r="AH18" s="539"/>
      <c r="AI18" s="539"/>
      <c r="AJ18" s="540" t="s">
        <v>275</v>
      </c>
      <c r="AK18" s="540"/>
      <c r="AL18" s="540"/>
      <c r="AM18" s="540"/>
      <c r="AN18" s="510" t="s">
        <v>276</v>
      </c>
      <c r="AO18" s="510"/>
      <c r="AP18" s="510"/>
      <c r="AQ18" s="510"/>
      <c r="AR18" s="510"/>
      <c r="AS18" s="510"/>
    </row>
    <row r="19" spans="2:45" ht="13.5" customHeight="1" x14ac:dyDescent="0.2">
      <c r="B19" s="532" t="s">
        <v>14</v>
      </c>
      <c r="C19" s="532"/>
      <c r="D19" s="532"/>
      <c r="E19" s="532"/>
      <c r="F19" s="532"/>
      <c r="G19" s="532"/>
      <c r="H19" s="540" t="s">
        <v>277</v>
      </c>
      <c r="I19" s="540"/>
      <c r="J19" s="540"/>
      <c r="K19" s="540"/>
      <c r="L19" s="541">
        <f>SUM(L14:O18)</f>
        <v>47500000</v>
      </c>
      <c r="M19" s="541"/>
      <c r="N19" s="541"/>
      <c r="O19" s="541"/>
      <c r="P19" s="541">
        <f>SUM(P14:S18)</f>
        <v>3258895</v>
      </c>
      <c r="Q19" s="541"/>
      <c r="R19" s="541"/>
      <c r="S19" s="541"/>
      <c r="T19" s="541">
        <f>SUM(T14:W18)</f>
        <v>38702587</v>
      </c>
      <c r="U19" s="541"/>
      <c r="V19" s="541"/>
      <c r="W19" s="541"/>
      <c r="X19" s="551">
        <f>SUM(X14:AA18)</f>
        <v>8797413</v>
      </c>
      <c r="Y19" s="551"/>
      <c r="Z19" s="551"/>
      <c r="AA19" s="551"/>
      <c r="AB19" s="510" t="s">
        <v>277</v>
      </c>
      <c r="AC19" s="510"/>
      <c r="AD19" s="510"/>
      <c r="AE19" s="510"/>
      <c r="AF19" s="510" t="s">
        <v>277</v>
      </c>
      <c r="AG19" s="510"/>
      <c r="AH19" s="510"/>
      <c r="AI19" s="510"/>
      <c r="AJ19" s="540" t="s">
        <v>277</v>
      </c>
      <c r="AK19" s="540"/>
      <c r="AL19" s="540"/>
      <c r="AM19" s="540"/>
      <c r="AN19" s="510" t="s">
        <v>277</v>
      </c>
      <c r="AO19" s="510"/>
      <c r="AP19" s="510"/>
      <c r="AQ19" s="510"/>
      <c r="AR19" s="510"/>
      <c r="AS19" s="510"/>
    </row>
    <row r="22" spans="2:45" ht="13.5" customHeight="1" x14ac:dyDescent="0.2">
      <c r="B22" s="543" t="s">
        <v>60</v>
      </c>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row>
    <row r="23" spans="2:45" ht="13.5" customHeight="1" x14ac:dyDescent="0.2">
      <c r="B23" s="117"/>
      <c r="C23" s="544"/>
      <c r="D23" s="545"/>
      <c r="E23" s="545"/>
      <c r="F23" s="545"/>
      <c r="G23" s="545"/>
      <c r="H23" s="545"/>
      <c r="I23" s="545"/>
      <c r="J23" s="545"/>
      <c r="K23" s="118"/>
      <c r="L23" s="546" t="s">
        <v>61</v>
      </c>
      <c r="M23" s="546"/>
      <c r="N23" s="547"/>
      <c r="O23" s="547"/>
      <c r="P23" s="547"/>
      <c r="Q23" s="118"/>
      <c r="R23" s="546" t="s">
        <v>61</v>
      </c>
      <c r="S23" s="546"/>
      <c r="T23" s="547"/>
      <c r="U23" s="547"/>
      <c r="V23" s="547"/>
      <c r="W23" s="117"/>
      <c r="X23" s="546" t="s">
        <v>61</v>
      </c>
      <c r="Y23" s="546"/>
      <c r="Z23" s="547"/>
      <c r="AA23" s="547"/>
      <c r="AB23" s="547"/>
      <c r="AC23" s="119"/>
      <c r="AD23" s="546" t="s">
        <v>61</v>
      </c>
      <c r="AE23" s="547"/>
      <c r="AF23" s="547"/>
      <c r="AG23" s="547"/>
      <c r="AH23" s="547"/>
    </row>
    <row r="24" spans="2:45" ht="13.5" customHeight="1" x14ac:dyDescent="0.2">
      <c r="B24" s="120" t="s">
        <v>289</v>
      </c>
      <c r="C24" s="548" t="s">
        <v>280</v>
      </c>
      <c r="D24" s="549"/>
      <c r="E24" s="549"/>
      <c r="F24" s="549"/>
      <c r="G24" s="549"/>
      <c r="H24" s="549"/>
      <c r="I24" s="549"/>
      <c r="J24" s="545"/>
      <c r="K24" s="118"/>
      <c r="L24" s="550"/>
      <c r="M24" s="550"/>
      <c r="N24" s="545"/>
      <c r="O24" s="545"/>
      <c r="P24" s="545"/>
      <c r="Q24" s="118"/>
      <c r="R24" s="550"/>
      <c r="S24" s="550"/>
      <c r="T24" s="545"/>
      <c r="U24" s="545"/>
      <c r="V24" s="545"/>
      <c r="W24" s="118"/>
      <c r="X24" s="550"/>
      <c r="Y24" s="550"/>
      <c r="Z24" s="545"/>
      <c r="AA24" s="545"/>
      <c r="AB24" s="545"/>
      <c r="AC24" s="118"/>
      <c r="AD24" s="550"/>
      <c r="AE24" s="545"/>
      <c r="AF24" s="545"/>
      <c r="AG24" s="545"/>
      <c r="AH24" s="545"/>
    </row>
    <row r="25" spans="2:45" ht="13.5" customHeight="1" x14ac:dyDescent="0.2">
      <c r="B25" s="117"/>
      <c r="C25" s="121" t="s">
        <v>362</v>
      </c>
      <c r="D25" s="552" t="s">
        <v>64</v>
      </c>
      <c r="E25" s="553"/>
      <c r="F25" s="553"/>
      <c r="G25" s="553"/>
      <c r="H25" s="553"/>
      <c r="I25" s="553"/>
      <c r="J25" s="553"/>
      <c r="K25" s="122"/>
      <c r="L25" s="550"/>
      <c r="M25" s="550"/>
      <c r="N25" s="545"/>
      <c r="O25" s="545"/>
      <c r="P25" s="545"/>
      <c r="Q25" s="122"/>
      <c r="R25" s="550"/>
      <c r="S25" s="550"/>
      <c r="T25" s="545"/>
      <c r="U25" s="545"/>
      <c r="V25" s="545"/>
      <c r="W25" s="117"/>
      <c r="X25" s="550"/>
      <c r="Y25" s="550"/>
      <c r="Z25" s="545"/>
      <c r="AA25" s="545"/>
      <c r="AB25" s="545"/>
      <c r="AC25" s="118"/>
      <c r="AD25" s="550"/>
      <c r="AE25" s="545"/>
      <c r="AF25" s="545"/>
      <c r="AG25" s="545"/>
      <c r="AH25" s="545"/>
    </row>
    <row r="26" spans="2:45" ht="13.5" customHeight="1" x14ac:dyDescent="0.2">
      <c r="B26" s="117"/>
      <c r="C26" s="123" t="s">
        <v>222</v>
      </c>
      <c r="D26" s="554" t="s">
        <v>9</v>
      </c>
      <c r="E26" s="555"/>
      <c r="F26" s="555"/>
      <c r="G26" s="555"/>
      <c r="H26" s="555"/>
      <c r="I26" s="555"/>
      <c r="J26" s="555"/>
      <c r="K26" s="122"/>
      <c r="L26" s="550"/>
      <c r="M26" s="550"/>
      <c r="N26" s="545"/>
      <c r="O26" s="545"/>
      <c r="P26" s="545"/>
      <c r="Q26" s="122"/>
      <c r="R26" s="556">
        <v>4544120</v>
      </c>
      <c r="S26" s="556"/>
      <c r="T26" s="557"/>
      <c r="U26" s="557"/>
      <c r="V26" s="557"/>
      <c r="W26" s="117"/>
      <c r="X26" s="550"/>
      <c r="Y26" s="550"/>
      <c r="Z26" s="545"/>
      <c r="AA26" s="545"/>
      <c r="AB26" s="545"/>
      <c r="AC26" s="118"/>
      <c r="AD26" s="550"/>
      <c r="AE26" s="545"/>
      <c r="AF26" s="545"/>
      <c r="AG26" s="545"/>
      <c r="AH26" s="545"/>
    </row>
    <row r="27" spans="2:45" ht="13.5" customHeight="1" x14ac:dyDescent="0.2">
      <c r="B27" s="117"/>
      <c r="C27" s="123" t="s">
        <v>363</v>
      </c>
      <c r="D27" s="554" t="s">
        <v>10</v>
      </c>
      <c r="E27" s="555"/>
      <c r="F27" s="555"/>
      <c r="G27" s="555"/>
      <c r="H27" s="555"/>
      <c r="I27" s="555"/>
      <c r="J27" s="555"/>
      <c r="K27" s="122"/>
      <c r="L27" s="556">
        <v>17071478</v>
      </c>
      <c r="M27" s="556"/>
      <c r="N27" s="557"/>
      <c r="O27" s="557"/>
      <c r="P27" s="557"/>
      <c r="Q27" s="122"/>
      <c r="R27" s="548"/>
      <c r="S27" s="548"/>
      <c r="T27" s="545"/>
      <c r="U27" s="545"/>
      <c r="V27" s="545"/>
      <c r="W27" s="117"/>
      <c r="X27" s="550"/>
      <c r="Y27" s="550"/>
      <c r="Z27" s="545"/>
      <c r="AA27" s="545"/>
      <c r="AB27" s="545"/>
      <c r="AC27" s="118"/>
      <c r="AD27" s="550"/>
      <c r="AE27" s="545"/>
      <c r="AF27" s="545"/>
      <c r="AG27" s="545"/>
      <c r="AH27" s="545"/>
    </row>
    <row r="28" spans="2:45" ht="13.5" customHeight="1" x14ac:dyDescent="0.2">
      <c r="B28" s="117"/>
      <c r="C28" s="124"/>
      <c r="D28" s="554" t="s">
        <v>67</v>
      </c>
      <c r="E28" s="555"/>
      <c r="F28" s="555"/>
      <c r="G28" s="555"/>
      <c r="H28" s="555"/>
      <c r="I28" s="555"/>
      <c r="J28" s="555"/>
      <c r="K28" s="122"/>
      <c r="L28" s="558">
        <v>-6761209</v>
      </c>
      <c r="M28" s="558"/>
      <c r="N28" s="558"/>
      <c r="O28" s="558"/>
      <c r="P28" s="558"/>
      <c r="Q28" s="122"/>
      <c r="R28" s="559">
        <f>L27+L28</f>
        <v>10310269</v>
      </c>
      <c r="S28" s="559"/>
      <c r="T28" s="560"/>
      <c r="U28" s="560"/>
      <c r="V28" s="560"/>
      <c r="W28" s="117"/>
      <c r="X28" s="550"/>
      <c r="Y28" s="550"/>
      <c r="Z28" s="545"/>
      <c r="AA28" s="545"/>
      <c r="AB28" s="545"/>
      <c r="AC28" s="118"/>
      <c r="AD28" s="550"/>
      <c r="AE28" s="545"/>
      <c r="AF28" s="545"/>
      <c r="AG28" s="545"/>
      <c r="AH28" s="545"/>
    </row>
    <row r="29" spans="2:45" ht="13.5" customHeight="1" x14ac:dyDescent="0.2">
      <c r="B29" s="117"/>
      <c r="C29" s="123" t="s">
        <v>364</v>
      </c>
      <c r="D29" s="554" t="s">
        <v>242</v>
      </c>
      <c r="E29" s="555"/>
      <c r="F29" s="555"/>
      <c r="G29" s="555"/>
      <c r="H29" s="555"/>
      <c r="I29" s="555"/>
      <c r="J29" s="555"/>
      <c r="K29" s="122"/>
      <c r="L29" s="556">
        <v>234752826</v>
      </c>
      <c r="M29" s="556"/>
      <c r="N29" s="556"/>
      <c r="O29" s="556"/>
      <c r="P29" s="556"/>
      <c r="Q29" s="122"/>
      <c r="R29" s="561"/>
      <c r="S29" s="561"/>
      <c r="T29" s="545"/>
      <c r="U29" s="545"/>
      <c r="V29" s="545"/>
      <c r="W29" s="117"/>
      <c r="X29" s="550"/>
      <c r="Y29" s="550"/>
      <c r="Z29" s="545"/>
      <c r="AA29" s="545"/>
      <c r="AB29" s="545"/>
      <c r="AC29" s="118"/>
      <c r="AD29" s="550"/>
      <c r="AE29" s="545"/>
      <c r="AF29" s="545"/>
      <c r="AG29" s="545"/>
      <c r="AH29" s="545"/>
    </row>
    <row r="30" spans="2:45" ht="13.5" customHeight="1" x14ac:dyDescent="0.2">
      <c r="B30" s="117"/>
      <c r="C30" s="123"/>
      <c r="D30" s="554" t="s">
        <v>69</v>
      </c>
      <c r="E30" s="555"/>
      <c r="F30" s="555"/>
      <c r="G30" s="555"/>
      <c r="H30" s="555"/>
      <c r="I30" s="555"/>
      <c r="J30" s="555"/>
      <c r="K30" s="122"/>
      <c r="L30" s="558">
        <v>-124199447</v>
      </c>
      <c r="M30" s="558"/>
      <c r="N30" s="558"/>
      <c r="O30" s="558"/>
      <c r="P30" s="558"/>
      <c r="Q30" s="122"/>
      <c r="R30" s="556">
        <f>L29+L30</f>
        <v>110553379</v>
      </c>
      <c r="S30" s="556"/>
      <c r="T30" s="556"/>
      <c r="U30" s="556"/>
      <c r="V30" s="556"/>
      <c r="W30" s="117"/>
      <c r="X30" s="550"/>
      <c r="Y30" s="550"/>
      <c r="Z30" s="545"/>
      <c r="AA30" s="545"/>
      <c r="AB30" s="545"/>
      <c r="AC30" s="118"/>
      <c r="AD30" s="550"/>
      <c r="AE30" s="545"/>
      <c r="AF30" s="545"/>
      <c r="AG30" s="545"/>
      <c r="AH30" s="545"/>
    </row>
    <row r="31" spans="2:45" ht="13.5" customHeight="1" x14ac:dyDescent="0.2">
      <c r="B31" s="117"/>
      <c r="C31" s="123" t="s">
        <v>365</v>
      </c>
      <c r="D31" s="554" t="s">
        <v>12</v>
      </c>
      <c r="E31" s="555"/>
      <c r="F31" s="555"/>
      <c r="G31" s="555"/>
      <c r="H31" s="555"/>
      <c r="I31" s="555"/>
      <c r="J31" s="555"/>
      <c r="K31" s="122"/>
      <c r="L31" s="562">
        <v>179588201</v>
      </c>
      <c r="M31" s="562"/>
      <c r="N31" s="563"/>
      <c r="O31" s="563"/>
      <c r="P31" s="563"/>
      <c r="Q31" s="122"/>
      <c r="R31" s="561"/>
      <c r="S31" s="561"/>
      <c r="T31" s="545"/>
      <c r="U31" s="545"/>
      <c r="V31" s="545"/>
      <c r="W31" s="117"/>
      <c r="X31" s="550"/>
      <c r="Y31" s="550"/>
      <c r="Z31" s="545"/>
      <c r="AA31" s="545"/>
      <c r="AB31" s="545"/>
      <c r="AC31" s="118"/>
      <c r="AD31" s="550"/>
      <c r="AE31" s="545"/>
      <c r="AF31" s="545"/>
      <c r="AG31" s="545"/>
      <c r="AH31" s="545"/>
    </row>
    <row r="32" spans="2:45" ht="13.5" customHeight="1" x14ac:dyDescent="0.2">
      <c r="B32" s="117"/>
      <c r="C32" s="122"/>
      <c r="D32" s="554" t="s">
        <v>71</v>
      </c>
      <c r="E32" s="553"/>
      <c r="F32" s="553"/>
      <c r="G32" s="553"/>
      <c r="H32" s="553"/>
      <c r="I32" s="553"/>
      <c r="J32" s="553"/>
      <c r="K32" s="125"/>
      <c r="L32" s="558">
        <v>-118645605</v>
      </c>
      <c r="M32" s="558"/>
      <c r="N32" s="558"/>
      <c r="O32" s="558"/>
      <c r="P32" s="558"/>
      <c r="Q32" s="122"/>
      <c r="R32" s="564">
        <f>L31+L32</f>
        <v>60942596</v>
      </c>
      <c r="S32" s="564"/>
      <c r="T32" s="565"/>
      <c r="U32" s="565"/>
      <c r="V32" s="565"/>
      <c r="W32" s="117"/>
      <c r="X32" s="550"/>
      <c r="Y32" s="550"/>
      <c r="Z32" s="545"/>
      <c r="AA32" s="545"/>
      <c r="AB32" s="545"/>
      <c r="AC32" s="118"/>
      <c r="AD32" s="550"/>
      <c r="AE32" s="545"/>
      <c r="AF32" s="545"/>
      <c r="AG32" s="545"/>
      <c r="AH32" s="545"/>
    </row>
    <row r="33" spans="2:34" ht="13.5" customHeight="1" x14ac:dyDescent="0.2">
      <c r="B33" s="117"/>
      <c r="C33" s="126"/>
      <c r="D33" s="554" t="s">
        <v>284</v>
      </c>
      <c r="E33" s="555"/>
      <c r="F33" s="555"/>
      <c r="G33" s="555"/>
      <c r="H33" s="555"/>
      <c r="I33" s="555"/>
      <c r="J33" s="555"/>
      <c r="K33" s="118"/>
      <c r="L33" s="566"/>
      <c r="M33" s="566"/>
      <c r="N33" s="567"/>
      <c r="O33" s="567"/>
      <c r="P33" s="567"/>
      <c r="Q33" s="122"/>
      <c r="R33" s="566"/>
      <c r="S33" s="566"/>
      <c r="T33" s="567"/>
      <c r="U33" s="567"/>
      <c r="V33" s="567"/>
      <c r="W33" s="117"/>
      <c r="X33" s="568">
        <f>R26+R28+R30+R32</f>
        <v>186350364</v>
      </c>
      <c r="Y33" s="568"/>
      <c r="Z33" s="569"/>
      <c r="AA33" s="569"/>
      <c r="AB33" s="569"/>
      <c r="AC33" s="118"/>
      <c r="AD33" s="550"/>
      <c r="AE33" s="545"/>
      <c r="AF33" s="545"/>
      <c r="AG33" s="545"/>
      <c r="AH33" s="545"/>
    </row>
    <row r="34" spans="2:34" ht="13.5" customHeight="1" x14ac:dyDescent="0.2">
      <c r="B34" s="117"/>
      <c r="C34" s="126"/>
      <c r="D34" s="554" t="s">
        <v>74</v>
      </c>
      <c r="E34" s="555"/>
      <c r="F34" s="555"/>
      <c r="G34" s="555"/>
      <c r="H34" s="555"/>
      <c r="I34" s="555"/>
      <c r="J34" s="555"/>
      <c r="K34" s="118"/>
      <c r="L34" s="561"/>
      <c r="M34" s="561"/>
      <c r="N34" s="545"/>
      <c r="O34" s="545"/>
      <c r="P34" s="545"/>
      <c r="Q34" s="122"/>
      <c r="R34" s="561"/>
      <c r="S34" s="561"/>
      <c r="T34" s="545"/>
      <c r="U34" s="545"/>
      <c r="V34" s="545"/>
      <c r="W34" s="117"/>
      <c r="X34" s="570"/>
      <c r="Y34" s="570"/>
      <c r="Z34" s="567"/>
      <c r="AA34" s="567"/>
      <c r="AB34" s="567"/>
      <c r="AC34" s="118"/>
      <c r="AD34" s="571">
        <f>X33</f>
        <v>186350364</v>
      </c>
      <c r="AE34" s="550"/>
      <c r="AF34" s="550"/>
      <c r="AG34" s="550"/>
      <c r="AH34" s="550"/>
    </row>
    <row r="35" spans="2:34" ht="13.5" customHeight="1" x14ac:dyDescent="0.2">
      <c r="B35" s="117"/>
      <c r="C35" s="117"/>
      <c r="D35" s="554"/>
      <c r="E35" s="555"/>
      <c r="F35" s="555"/>
      <c r="G35" s="555"/>
      <c r="H35" s="555"/>
      <c r="I35" s="555"/>
      <c r="J35" s="555"/>
      <c r="K35" s="117"/>
      <c r="L35" s="561"/>
      <c r="M35" s="561"/>
      <c r="N35" s="545"/>
      <c r="O35" s="545"/>
      <c r="P35" s="545"/>
      <c r="Q35" s="117"/>
      <c r="R35" s="561"/>
      <c r="S35" s="561"/>
      <c r="T35" s="545"/>
      <c r="U35" s="545"/>
      <c r="V35" s="545"/>
      <c r="W35" s="117"/>
      <c r="X35" s="550"/>
      <c r="Y35" s="550"/>
      <c r="Z35" s="545"/>
      <c r="AA35" s="545"/>
      <c r="AB35" s="545"/>
      <c r="AC35" s="117"/>
      <c r="AD35" s="550"/>
      <c r="AE35" s="545"/>
      <c r="AF35" s="545"/>
      <c r="AG35" s="545"/>
      <c r="AH35" s="545"/>
    </row>
    <row r="36" spans="2:34" ht="13.5" customHeight="1" x14ac:dyDescent="0.2">
      <c r="B36" s="120" t="s">
        <v>285</v>
      </c>
      <c r="C36" s="548" t="s">
        <v>286</v>
      </c>
      <c r="D36" s="549"/>
      <c r="E36" s="549"/>
      <c r="F36" s="549"/>
      <c r="G36" s="549"/>
      <c r="H36" s="549"/>
      <c r="I36" s="549"/>
      <c r="J36" s="545"/>
      <c r="K36" s="118"/>
      <c r="L36" s="561"/>
      <c r="M36" s="561"/>
      <c r="N36" s="545"/>
      <c r="O36" s="545"/>
      <c r="P36" s="545"/>
      <c r="Q36" s="118"/>
      <c r="R36" s="561"/>
      <c r="S36" s="561"/>
      <c r="T36" s="545"/>
      <c r="U36" s="545"/>
      <c r="V36" s="545"/>
      <c r="W36" s="118"/>
      <c r="X36" s="550"/>
      <c r="Y36" s="550"/>
      <c r="Z36" s="545"/>
      <c r="AA36" s="545"/>
      <c r="AB36" s="545"/>
      <c r="AC36" s="118"/>
      <c r="AD36" s="550"/>
      <c r="AE36" s="545"/>
      <c r="AF36" s="545"/>
      <c r="AG36" s="545"/>
      <c r="AH36" s="545"/>
    </row>
    <row r="37" spans="2:34" ht="13.5" customHeight="1" x14ac:dyDescent="0.2">
      <c r="B37" s="117"/>
      <c r="C37" s="121" t="s">
        <v>287</v>
      </c>
      <c r="D37" s="554" t="s">
        <v>76</v>
      </c>
      <c r="E37" s="553"/>
      <c r="F37" s="553"/>
      <c r="G37" s="553"/>
      <c r="H37" s="553"/>
      <c r="I37" s="553"/>
      <c r="J37" s="553"/>
      <c r="K37" s="123"/>
      <c r="L37" s="561"/>
      <c r="M37" s="561"/>
      <c r="N37" s="545"/>
      <c r="O37" s="545"/>
      <c r="P37" s="545"/>
      <c r="Q37" s="123"/>
      <c r="R37" s="561"/>
      <c r="S37" s="561"/>
      <c r="T37" s="545"/>
      <c r="U37" s="545"/>
      <c r="V37" s="545"/>
      <c r="W37" s="117"/>
      <c r="X37" s="561">
        <v>237394512</v>
      </c>
      <c r="Y37" s="591"/>
      <c r="Z37" s="591"/>
      <c r="AA37" s="591"/>
      <c r="AB37" s="591"/>
      <c r="AC37" s="117"/>
      <c r="AD37" s="550"/>
      <c r="AE37" s="545"/>
      <c r="AF37" s="545"/>
      <c r="AG37" s="545"/>
      <c r="AH37" s="545"/>
    </row>
    <row r="38" spans="2:34" ht="13.5" customHeight="1" x14ac:dyDescent="0.2">
      <c r="B38" s="117"/>
      <c r="C38" s="121" t="s">
        <v>339</v>
      </c>
      <c r="D38" s="554" t="s">
        <v>78</v>
      </c>
      <c r="E38" s="553"/>
      <c r="F38" s="553"/>
      <c r="G38" s="553"/>
      <c r="H38" s="553"/>
      <c r="I38" s="553"/>
      <c r="J38" s="553"/>
      <c r="K38" s="123"/>
      <c r="L38" s="561"/>
      <c r="M38" s="561"/>
      <c r="N38" s="545"/>
      <c r="O38" s="545"/>
      <c r="P38" s="545"/>
      <c r="Q38" s="127"/>
      <c r="R38" s="561"/>
      <c r="S38" s="561"/>
      <c r="T38" s="545"/>
      <c r="U38" s="545"/>
      <c r="V38" s="545"/>
      <c r="W38" s="117"/>
      <c r="X38" s="572">
        <v>68700</v>
      </c>
      <c r="Y38" s="631"/>
      <c r="Z38" s="631"/>
      <c r="AA38" s="631"/>
      <c r="AB38" s="631"/>
      <c r="AC38" s="117"/>
      <c r="AD38" s="550"/>
      <c r="AE38" s="555"/>
      <c r="AF38" s="555"/>
      <c r="AG38" s="555"/>
      <c r="AH38" s="555"/>
    </row>
    <row r="39" spans="2:34" ht="13.5" customHeight="1" x14ac:dyDescent="0.2">
      <c r="B39" s="117"/>
      <c r="C39" s="122"/>
      <c r="D39" s="554" t="s">
        <v>288</v>
      </c>
      <c r="E39" s="555"/>
      <c r="F39" s="555"/>
      <c r="G39" s="555"/>
      <c r="H39" s="555"/>
      <c r="I39" s="555"/>
      <c r="J39" s="555"/>
      <c r="K39" s="117"/>
      <c r="L39" s="561"/>
      <c r="M39" s="561"/>
      <c r="N39" s="561"/>
      <c r="O39" s="561"/>
      <c r="P39" s="561"/>
      <c r="Q39" s="117"/>
      <c r="R39" s="561"/>
      <c r="S39" s="561"/>
      <c r="T39" s="561"/>
      <c r="U39" s="561"/>
      <c r="V39" s="561"/>
      <c r="W39" s="117"/>
      <c r="X39" s="548"/>
      <c r="Y39" s="548"/>
      <c r="Z39" s="548"/>
      <c r="AA39" s="548"/>
      <c r="AB39" s="548"/>
      <c r="AC39" s="117"/>
      <c r="AD39" s="568">
        <f>X37+X38</f>
        <v>237463212</v>
      </c>
      <c r="AE39" s="573"/>
      <c r="AF39" s="573"/>
      <c r="AG39" s="573"/>
      <c r="AH39" s="573"/>
    </row>
    <row r="40" spans="2:34" ht="13.5" customHeight="1" x14ac:dyDescent="0.2">
      <c r="B40" s="118"/>
      <c r="C40" s="122"/>
      <c r="D40" s="629"/>
      <c r="E40" s="629"/>
      <c r="F40" s="629"/>
      <c r="G40" s="629"/>
      <c r="H40" s="629"/>
      <c r="I40" s="629"/>
      <c r="J40" s="629"/>
      <c r="K40" s="118"/>
      <c r="L40" s="561"/>
      <c r="M40" s="561"/>
      <c r="N40" s="561"/>
      <c r="O40" s="561"/>
      <c r="P40" s="561"/>
      <c r="Q40" s="118"/>
      <c r="R40" s="561"/>
      <c r="S40" s="561"/>
      <c r="T40" s="561"/>
      <c r="U40" s="561"/>
      <c r="V40" s="561"/>
      <c r="W40" s="118"/>
      <c r="X40" s="548"/>
      <c r="Y40" s="548"/>
      <c r="Z40" s="548"/>
      <c r="AA40" s="548"/>
      <c r="AB40" s="548"/>
      <c r="AC40" s="118"/>
      <c r="AD40" s="630"/>
      <c r="AE40" s="630"/>
      <c r="AF40" s="630"/>
      <c r="AG40" s="630"/>
      <c r="AH40" s="630"/>
    </row>
    <row r="41" spans="2:34" ht="13.5" customHeight="1" thickBot="1" x14ac:dyDescent="0.25">
      <c r="B41" s="117"/>
      <c r="C41" s="118"/>
      <c r="D41" s="554" t="s">
        <v>80</v>
      </c>
      <c r="E41" s="554"/>
      <c r="F41" s="554"/>
      <c r="G41" s="554"/>
      <c r="H41" s="554"/>
      <c r="I41" s="554"/>
      <c r="J41" s="554"/>
      <c r="K41" s="117"/>
      <c r="L41" s="561"/>
      <c r="M41" s="561"/>
      <c r="N41" s="561"/>
      <c r="O41" s="561"/>
      <c r="P41" s="561"/>
      <c r="Q41" s="117"/>
      <c r="R41" s="561"/>
      <c r="S41" s="561"/>
      <c r="T41" s="561"/>
      <c r="U41" s="561"/>
      <c r="V41" s="561"/>
      <c r="W41" s="117"/>
      <c r="X41" s="548"/>
      <c r="Y41" s="548"/>
      <c r="Z41" s="548"/>
      <c r="AA41" s="548"/>
      <c r="AB41" s="548"/>
      <c r="AC41" s="117"/>
      <c r="AD41" s="575">
        <f>AD34+AD39</f>
        <v>423813576</v>
      </c>
      <c r="AE41" s="575"/>
      <c r="AF41" s="575"/>
      <c r="AG41" s="575"/>
      <c r="AH41" s="575"/>
    </row>
    <row r="42" spans="2:34" ht="13.5" customHeight="1" thickTop="1" x14ac:dyDescent="0.2">
      <c r="B42" s="117"/>
      <c r="C42" s="118"/>
      <c r="D42" s="554"/>
      <c r="E42" s="553"/>
      <c r="F42" s="553"/>
      <c r="G42" s="553"/>
      <c r="H42" s="553"/>
      <c r="I42" s="553"/>
      <c r="J42" s="553"/>
      <c r="K42" s="117"/>
      <c r="L42" s="561"/>
      <c r="M42" s="561"/>
      <c r="N42" s="545"/>
      <c r="O42" s="545"/>
      <c r="P42" s="545"/>
      <c r="Q42" s="117"/>
      <c r="R42" s="561"/>
      <c r="S42" s="561"/>
      <c r="T42" s="545"/>
      <c r="U42" s="545"/>
      <c r="V42" s="545"/>
      <c r="W42" s="117"/>
      <c r="X42" s="548"/>
      <c r="Y42" s="591"/>
      <c r="Z42" s="591"/>
      <c r="AA42" s="591"/>
      <c r="AB42" s="591"/>
      <c r="AC42" s="117"/>
      <c r="AD42" s="548"/>
      <c r="AE42" s="591"/>
      <c r="AF42" s="591"/>
      <c r="AG42" s="591"/>
      <c r="AH42" s="591"/>
    </row>
    <row r="44" spans="2:34" ht="13.5" customHeight="1" x14ac:dyDescent="0.2">
      <c r="B44" s="543" t="s">
        <v>81</v>
      </c>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row>
    <row r="45" spans="2:34" ht="13.5" customHeight="1" x14ac:dyDescent="0.2">
      <c r="B45" s="117"/>
      <c r="C45" s="544"/>
      <c r="D45" s="545"/>
      <c r="E45" s="545"/>
      <c r="F45" s="545"/>
      <c r="G45" s="545"/>
      <c r="H45" s="545"/>
      <c r="I45" s="545"/>
      <c r="J45" s="545"/>
      <c r="K45" s="118"/>
      <c r="L45" s="547"/>
      <c r="M45" s="547"/>
      <c r="N45" s="547"/>
      <c r="O45" s="547"/>
      <c r="P45" s="547"/>
      <c r="Q45" s="118"/>
      <c r="R45" s="546" t="s">
        <v>61</v>
      </c>
      <c r="S45" s="547"/>
      <c r="T45" s="547"/>
      <c r="U45" s="547"/>
      <c r="V45" s="547"/>
      <c r="W45" s="117"/>
      <c r="X45" s="546" t="s">
        <v>61</v>
      </c>
      <c r="Y45" s="546"/>
      <c r="Z45" s="547"/>
      <c r="AA45" s="547"/>
      <c r="AB45" s="547"/>
      <c r="AC45" s="119"/>
      <c r="AD45" s="546" t="s">
        <v>61</v>
      </c>
      <c r="AE45" s="546"/>
      <c r="AF45" s="547"/>
      <c r="AG45" s="547"/>
      <c r="AH45" s="547"/>
    </row>
    <row r="46" spans="2:34" ht="13.5" customHeight="1" x14ac:dyDescent="0.2">
      <c r="B46" s="120" t="s">
        <v>366</v>
      </c>
      <c r="C46" s="548" t="s">
        <v>296</v>
      </c>
      <c r="D46" s="549"/>
      <c r="E46" s="549"/>
      <c r="F46" s="549"/>
      <c r="G46" s="549"/>
      <c r="H46" s="549"/>
      <c r="I46" s="549"/>
      <c r="J46" s="545"/>
      <c r="K46" s="128"/>
      <c r="L46" s="547"/>
      <c r="M46" s="547"/>
      <c r="N46" s="547"/>
      <c r="O46" s="547"/>
      <c r="P46" s="547"/>
      <c r="Q46" s="128"/>
      <c r="R46" s="549"/>
      <c r="S46" s="545"/>
      <c r="T46" s="545"/>
      <c r="U46" s="545"/>
      <c r="V46" s="545"/>
      <c r="W46" s="128"/>
      <c r="X46" s="549"/>
      <c r="Y46" s="549"/>
      <c r="Z46" s="545"/>
      <c r="AA46" s="545"/>
      <c r="AB46" s="545"/>
      <c r="AC46" s="128"/>
      <c r="AD46" s="549"/>
      <c r="AE46" s="549"/>
      <c r="AF46" s="545"/>
      <c r="AG46" s="545"/>
      <c r="AH46" s="545"/>
    </row>
    <row r="47" spans="2:34" ht="13.5" customHeight="1" x14ac:dyDescent="0.2">
      <c r="B47" s="117"/>
      <c r="C47" s="121" t="s">
        <v>290</v>
      </c>
      <c r="D47" s="554" t="s">
        <v>297</v>
      </c>
      <c r="E47" s="553"/>
      <c r="F47" s="553"/>
      <c r="G47" s="553"/>
      <c r="H47" s="553"/>
      <c r="I47" s="553"/>
      <c r="J47" s="553"/>
      <c r="K47" s="122"/>
      <c r="L47" s="547"/>
      <c r="M47" s="547"/>
      <c r="N47" s="547"/>
      <c r="O47" s="547"/>
      <c r="P47" s="547"/>
      <c r="Q47" s="122"/>
      <c r="R47" s="549"/>
      <c r="S47" s="545"/>
      <c r="T47" s="545"/>
      <c r="U47" s="545"/>
      <c r="V47" s="545"/>
      <c r="W47" s="117"/>
      <c r="X47" s="549"/>
      <c r="Y47" s="549"/>
      <c r="Z47" s="545"/>
      <c r="AA47" s="545"/>
      <c r="AB47" s="545"/>
      <c r="AC47" s="117"/>
      <c r="AD47" s="550"/>
      <c r="AE47" s="550"/>
      <c r="AF47" s="545"/>
      <c r="AG47" s="545"/>
      <c r="AH47" s="545"/>
    </row>
    <row r="48" spans="2:34" ht="13.5" customHeight="1" x14ac:dyDescent="0.2">
      <c r="B48" s="117"/>
      <c r="C48" s="123" t="s">
        <v>291</v>
      </c>
      <c r="D48" s="578" t="s">
        <v>298</v>
      </c>
      <c r="E48" s="578"/>
      <c r="F48" s="578"/>
      <c r="G48" s="578"/>
      <c r="H48" s="578"/>
      <c r="I48" s="578"/>
      <c r="J48" s="578"/>
      <c r="K48" s="578"/>
      <c r="L48" s="547"/>
      <c r="M48" s="547"/>
      <c r="N48" s="547"/>
      <c r="O48" s="547"/>
      <c r="P48" s="547"/>
      <c r="Q48" s="117"/>
      <c r="R48" s="549"/>
      <c r="S48" s="545"/>
      <c r="T48" s="545"/>
      <c r="U48" s="545"/>
      <c r="V48" s="545"/>
      <c r="W48" s="117"/>
      <c r="X48" s="557">
        <v>6471478</v>
      </c>
      <c r="Y48" s="557"/>
      <c r="Z48" s="579"/>
      <c r="AA48" s="579"/>
      <c r="AB48" s="579"/>
      <c r="AC48" s="117"/>
      <c r="AD48" s="550"/>
      <c r="AE48" s="550"/>
      <c r="AF48" s="545"/>
      <c r="AG48" s="545"/>
      <c r="AH48" s="545"/>
    </row>
    <row r="49" spans="2:34" ht="13.5" customHeight="1" x14ac:dyDescent="0.2">
      <c r="B49" s="117"/>
      <c r="C49" s="121" t="s">
        <v>367</v>
      </c>
      <c r="D49" s="554" t="s">
        <v>83</v>
      </c>
      <c r="E49" s="553"/>
      <c r="F49" s="553"/>
      <c r="G49" s="553"/>
      <c r="H49" s="553"/>
      <c r="I49" s="553"/>
      <c r="J49" s="553"/>
      <c r="K49" s="129"/>
      <c r="L49" s="547"/>
      <c r="M49" s="547"/>
      <c r="N49" s="547"/>
      <c r="O49" s="547"/>
      <c r="P49" s="547"/>
      <c r="Q49" s="129"/>
      <c r="R49" s="549"/>
      <c r="S49" s="545"/>
      <c r="T49" s="545"/>
      <c r="U49" s="545"/>
      <c r="V49" s="545"/>
      <c r="W49" s="117"/>
      <c r="X49" s="549"/>
      <c r="Y49" s="549"/>
      <c r="Z49" s="545"/>
      <c r="AA49" s="545"/>
      <c r="AB49" s="545"/>
      <c r="AC49" s="118"/>
      <c r="AD49" s="550"/>
      <c r="AE49" s="550"/>
      <c r="AF49" s="545"/>
      <c r="AG49" s="545"/>
      <c r="AH49" s="545"/>
    </row>
    <row r="50" spans="2:34" ht="13.5" customHeight="1" x14ac:dyDescent="0.2">
      <c r="B50" s="117"/>
      <c r="C50" s="123" t="s">
        <v>368</v>
      </c>
      <c r="D50" s="554" t="s">
        <v>84</v>
      </c>
      <c r="E50" s="553"/>
      <c r="F50" s="553"/>
      <c r="G50" s="553"/>
      <c r="H50" s="553"/>
      <c r="I50" s="553"/>
      <c r="J50" s="553"/>
      <c r="K50" s="129"/>
      <c r="L50" s="547"/>
      <c r="M50" s="547"/>
      <c r="N50" s="547"/>
      <c r="O50" s="547"/>
      <c r="P50" s="547"/>
      <c r="Q50" s="129"/>
      <c r="R50" s="549"/>
      <c r="S50" s="545"/>
      <c r="T50" s="545"/>
      <c r="U50" s="545"/>
      <c r="V50" s="545"/>
      <c r="W50" s="117"/>
      <c r="X50" s="568">
        <v>6187669</v>
      </c>
      <c r="Y50" s="568"/>
      <c r="Z50" s="580"/>
      <c r="AA50" s="580"/>
      <c r="AB50" s="580"/>
      <c r="AC50" s="118"/>
      <c r="AD50" s="550"/>
      <c r="AE50" s="550"/>
      <c r="AF50" s="545"/>
      <c r="AG50" s="545"/>
      <c r="AH50" s="545"/>
    </row>
    <row r="51" spans="2:34" ht="13.5" customHeight="1" x14ac:dyDescent="0.2">
      <c r="B51" s="117"/>
      <c r="C51" s="117"/>
      <c r="D51" s="554" t="s">
        <v>85</v>
      </c>
      <c r="E51" s="553"/>
      <c r="F51" s="553"/>
      <c r="G51" s="553"/>
      <c r="H51" s="553"/>
      <c r="I51" s="553"/>
      <c r="J51" s="553"/>
      <c r="K51" s="129"/>
      <c r="L51" s="547"/>
      <c r="M51" s="547"/>
      <c r="N51" s="547"/>
      <c r="O51" s="547"/>
      <c r="P51" s="547"/>
      <c r="Q51" s="129"/>
      <c r="R51" s="549"/>
      <c r="S51" s="545"/>
      <c r="T51" s="545"/>
      <c r="U51" s="545"/>
      <c r="V51" s="545"/>
      <c r="W51" s="117"/>
      <c r="X51" s="570"/>
      <c r="Y51" s="574"/>
      <c r="Z51" s="574"/>
      <c r="AA51" s="574"/>
      <c r="AB51" s="574"/>
      <c r="AC51" s="118"/>
      <c r="AD51" s="571">
        <f>X48+X50</f>
        <v>12659147</v>
      </c>
      <c r="AE51" s="555"/>
      <c r="AF51" s="555"/>
      <c r="AG51" s="555"/>
      <c r="AH51" s="555"/>
    </row>
    <row r="52" spans="2:34" ht="13.5" customHeight="1" x14ac:dyDescent="0.2">
      <c r="B52" s="117"/>
      <c r="C52" s="117"/>
      <c r="D52" s="554"/>
      <c r="E52" s="553"/>
      <c r="F52" s="553"/>
      <c r="G52" s="553"/>
      <c r="H52" s="553"/>
      <c r="I52" s="553"/>
      <c r="J52" s="553"/>
      <c r="K52" s="117"/>
      <c r="L52" s="547"/>
      <c r="M52" s="547"/>
      <c r="N52" s="547"/>
      <c r="O52" s="547"/>
      <c r="P52" s="547"/>
      <c r="Q52" s="129"/>
      <c r="R52" s="549"/>
      <c r="S52" s="545"/>
      <c r="T52" s="545"/>
      <c r="U52" s="545"/>
      <c r="V52" s="545"/>
      <c r="W52" s="117"/>
      <c r="X52" s="550"/>
      <c r="Y52" s="555"/>
      <c r="Z52" s="555"/>
      <c r="AA52" s="555"/>
      <c r="AB52" s="555"/>
      <c r="AC52" s="117"/>
      <c r="AD52" s="550"/>
      <c r="AE52" s="555"/>
      <c r="AF52" s="555"/>
      <c r="AG52" s="555"/>
      <c r="AH52" s="555"/>
    </row>
    <row r="53" spans="2:34" ht="13.5" customHeight="1" x14ac:dyDescent="0.2">
      <c r="B53" s="120" t="s">
        <v>369</v>
      </c>
      <c r="C53" s="548" t="s">
        <v>301</v>
      </c>
      <c r="D53" s="555"/>
      <c r="E53" s="555"/>
      <c r="F53" s="555"/>
      <c r="G53" s="555"/>
      <c r="H53" s="555"/>
      <c r="I53" s="555"/>
      <c r="J53" s="555"/>
      <c r="K53" s="118"/>
      <c r="L53" s="547"/>
      <c r="M53" s="547"/>
      <c r="N53" s="547"/>
      <c r="O53" s="547"/>
      <c r="P53" s="547"/>
      <c r="Q53" s="129"/>
      <c r="R53" s="549"/>
      <c r="S53" s="545"/>
      <c r="T53" s="545"/>
      <c r="U53" s="545"/>
      <c r="V53" s="545"/>
      <c r="W53" s="118"/>
      <c r="X53" s="550"/>
      <c r="Y53" s="555"/>
      <c r="Z53" s="555"/>
      <c r="AA53" s="555"/>
      <c r="AB53" s="555"/>
      <c r="AC53" s="118"/>
      <c r="AD53" s="550"/>
      <c r="AE53" s="555"/>
      <c r="AF53" s="555"/>
      <c r="AG53" s="555"/>
      <c r="AH53" s="555"/>
    </row>
    <row r="54" spans="2:34" ht="13.5" customHeight="1" x14ac:dyDescent="0.2">
      <c r="B54" s="117"/>
      <c r="C54" s="120" t="s">
        <v>287</v>
      </c>
      <c r="D54" s="581" t="s">
        <v>297</v>
      </c>
      <c r="E54" s="553"/>
      <c r="F54" s="553"/>
      <c r="G54" s="553"/>
      <c r="H54" s="553"/>
      <c r="I54" s="553"/>
      <c r="J54" s="553"/>
      <c r="K54" s="117"/>
      <c r="L54" s="547"/>
      <c r="M54" s="547"/>
      <c r="N54" s="547"/>
      <c r="O54" s="547"/>
      <c r="P54" s="547"/>
      <c r="Q54" s="129"/>
      <c r="R54" s="549"/>
      <c r="S54" s="545"/>
      <c r="T54" s="545"/>
      <c r="U54" s="545"/>
      <c r="V54" s="545"/>
      <c r="W54" s="117"/>
      <c r="X54" s="550"/>
      <c r="Y54" s="555"/>
      <c r="Z54" s="555"/>
      <c r="AA54" s="555"/>
      <c r="AB54" s="555"/>
      <c r="AC54" s="117"/>
      <c r="AD54" s="550"/>
      <c r="AE54" s="555"/>
      <c r="AF54" s="555"/>
      <c r="AG54" s="555"/>
      <c r="AH54" s="555"/>
    </row>
    <row r="55" spans="2:34" ht="13.5" customHeight="1" x14ac:dyDescent="0.2">
      <c r="B55" s="117"/>
      <c r="C55" s="123" t="s">
        <v>222</v>
      </c>
      <c r="D55" s="578" t="s">
        <v>298</v>
      </c>
      <c r="E55" s="553"/>
      <c r="F55" s="553"/>
      <c r="G55" s="553"/>
      <c r="H55" s="553"/>
      <c r="I55" s="553"/>
      <c r="J55" s="553"/>
      <c r="K55" s="553"/>
      <c r="L55" s="547"/>
      <c r="M55" s="547"/>
      <c r="N55" s="547"/>
      <c r="O55" s="547"/>
      <c r="P55" s="547"/>
      <c r="Q55" s="129"/>
      <c r="R55" s="549"/>
      <c r="S55" s="545"/>
      <c r="T55" s="545"/>
      <c r="U55" s="545"/>
      <c r="V55" s="545"/>
      <c r="W55" s="117"/>
      <c r="X55" s="557">
        <v>2325935</v>
      </c>
      <c r="Y55" s="582"/>
      <c r="Z55" s="582"/>
      <c r="AA55" s="582"/>
      <c r="AB55" s="582"/>
      <c r="AC55" s="117"/>
      <c r="AD55" s="550"/>
      <c r="AE55" s="555"/>
      <c r="AF55" s="555"/>
      <c r="AG55" s="555"/>
      <c r="AH55" s="555"/>
    </row>
    <row r="56" spans="2:34" ht="13.5" customHeight="1" x14ac:dyDescent="0.2">
      <c r="B56" s="117"/>
      <c r="C56" s="120" t="s">
        <v>302</v>
      </c>
      <c r="D56" s="583" t="s">
        <v>303</v>
      </c>
      <c r="E56" s="553"/>
      <c r="F56" s="553"/>
      <c r="G56" s="553"/>
      <c r="H56" s="553"/>
      <c r="I56" s="553"/>
      <c r="J56" s="553"/>
      <c r="K56" s="117"/>
      <c r="L56" s="547"/>
      <c r="M56" s="547"/>
      <c r="N56" s="547"/>
      <c r="O56" s="547"/>
      <c r="P56" s="547"/>
      <c r="Q56" s="129"/>
      <c r="R56" s="549"/>
      <c r="S56" s="545"/>
      <c r="T56" s="545"/>
      <c r="U56" s="545"/>
      <c r="V56" s="545"/>
      <c r="W56" s="117"/>
      <c r="X56" s="561">
        <v>3436617</v>
      </c>
      <c r="Y56" s="555"/>
      <c r="Z56" s="555"/>
      <c r="AA56" s="555"/>
      <c r="AB56" s="555"/>
      <c r="AC56" s="130"/>
      <c r="AD56" s="550"/>
      <c r="AE56" s="555"/>
      <c r="AF56" s="555"/>
      <c r="AG56" s="555"/>
      <c r="AH56" s="555"/>
    </row>
    <row r="57" spans="2:34" ht="13.5" customHeight="1" x14ac:dyDescent="0.2">
      <c r="B57" s="117"/>
      <c r="C57" s="120" t="s">
        <v>370</v>
      </c>
      <c r="D57" s="583" t="s">
        <v>305</v>
      </c>
      <c r="E57" s="553"/>
      <c r="F57" s="553"/>
      <c r="G57" s="553"/>
      <c r="H57" s="553"/>
      <c r="I57" s="553"/>
      <c r="J57" s="553"/>
      <c r="K57" s="117"/>
      <c r="L57" s="547"/>
      <c r="M57" s="547"/>
      <c r="N57" s="547"/>
      <c r="O57" s="547"/>
      <c r="P57" s="547"/>
      <c r="Q57" s="129"/>
      <c r="R57" s="549"/>
      <c r="S57" s="545"/>
      <c r="T57" s="545"/>
      <c r="U57" s="545"/>
      <c r="V57" s="545"/>
      <c r="W57" s="118"/>
      <c r="X57" s="584">
        <v>2000000</v>
      </c>
      <c r="Y57" s="555"/>
      <c r="Z57" s="555"/>
      <c r="AA57" s="555"/>
      <c r="AB57" s="555"/>
      <c r="AC57" s="122"/>
      <c r="AD57" s="550"/>
      <c r="AE57" s="555"/>
      <c r="AF57" s="555"/>
      <c r="AG57" s="555"/>
      <c r="AH57" s="555"/>
    </row>
    <row r="58" spans="2:34" ht="13.5" customHeight="1" x14ac:dyDescent="0.2">
      <c r="B58" s="117"/>
      <c r="C58" s="120" t="s">
        <v>306</v>
      </c>
      <c r="D58" s="583" t="s">
        <v>83</v>
      </c>
      <c r="E58" s="553"/>
      <c r="F58" s="553"/>
      <c r="G58" s="553"/>
      <c r="H58" s="553"/>
      <c r="I58" s="553"/>
      <c r="J58" s="553"/>
      <c r="K58" s="117"/>
      <c r="L58" s="547"/>
      <c r="M58" s="547"/>
      <c r="N58" s="547"/>
      <c r="O58" s="547"/>
      <c r="P58" s="547"/>
      <c r="Q58" s="129"/>
      <c r="R58" s="549"/>
      <c r="S58" s="545"/>
      <c r="T58" s="545"/>
      <c r="U58" s="545"/>
      <c r="V58" s="545"/>
      <c r="W58" s="118"/>
      <c r="X58" s="550"/>
      <c r="Y58" s="555"/>
      <c r="Z58" s="555"/>
      <c r="AA58" s="555"/>
      <c r="AB58" s="555"/>
      <c r="AC58" s="122"/>
      <c r="AD58" s="550"/>
      <c r="AE58" s="555"/>
      <c r="AF58" s="555"/>
      <c r="AG58" s="555"/>
      <c r="AH58" s="555"/>
    </row>
    <row r="59" spans="2:34" ht="13.5" customHeight="1" x14ac:dyDescent="0.2">
      <c r="B59" s="117"/>
      <c r="C59" s="123" t="s">
        <v>222</v>
      </c>
      <c r="D59" s="554" t="s">
        <v>307</v>
      </c>
      <c r="E59" s="553"/>
      <c r="F59" s="553"/>
      <c r="G59" s="553"/>
      <c r="H59" s="553"/>
      <c r="I59" s="553"/>
      <c r="J59" s="553"/>
      <c r="K59" s="117"/>
      <c r="L59" s="547"/>
      <c r="M59" s="547"/>
      <c r="N59" s="547"/>
      <c r="O59" s="547"/>
      <c r="P59" s="547"/>
      <c r="Q59" s="129"/>
      <c r="R59" s="549"/>
      <c r="S59" s="545"/>
      <c r="T59" s="545"/>
      <c r="U59" s="545"/>
      <c r="V59" s="545"/>
      <c r="W59" s="117"/>
      <c r="X59" s="585">
        <v>601079</v>
      </c>
      <c r="Y59" s="555"/>
      <c r="Z59" s="555"/>
      <c r="AA59" s="555"/>
      <c r="AB59" s="555"/>
      <c r="AC59" s="117"/>
      <c r="AD59" s="550"/>
      <c r="AE59" s="555"/>
      <c r="AF59" s="555"/>
      <c r="AG59" s="555"/>
      <c r="AH59" s="555"/>
    </row>
    <row r="60" spans="2:34" ht="13.5" customHeight="1" x14ac:dyDescent="0.2">
      <c r="B60" s="117"/>
      <c r="C60" s="123" t="s">
        <v>321</v>
      </c>
      <c r="D60" s="554" t="s">
        <v>309</v>
      </c>
      <c r="E60" s="553"/>
      <c r="F60" s="553"/>
      <c r="G60" s="553"/>
      <c r="H60" s="553"/>
      <c r="I60" s="553"/>
      <c r="J60" s="553"/>
      <c r="K60" s="117"/>
      <c r="L60" s="547"/>
      <c r="M60" s="547"/>
      <c r="N60" s="547"/>
      <c r="O60" s="547"/>
      <c r="P60" s="547"/>
      <c r="Q60" s="129"/>
      <c r="R60" s="549"/>
      <c r="S60" s="545"/>
      <c r="T60" s="545"/>
      <c r="U60" s="545"/>
      <c r="V60" s="545"/>
      <c r="W60" s="117"/>
      <c r="X60" s="572">
        <v>114700</v>
      </c>
      <c r="Y60" s="573"/>
      <c r="Z60" s="573"/>
      <c r="AA60" s="573"/>
      <c r="AB60" s="573"/>
      <c r="AC60" s="117"/>
      <c r="AD60" s="550"/>
      <c r="AE60" s="555"/>
      <c r="AF60" s="555"/>
      <c r="AG60" s="555"/>
      <c r="AH60" s="555"/>
    </row>
    <row r="61" spans="2:34" ht="13.5" customHeight="1" x14ac:dyDescent="0.2">
      <c r="B61" s="117"/>
      <c r="C61" s="117"/>
      <c r="D61" s="583" t="s">
        <v>89</v>
      </c>
      <c r="E61" s="553"/>
      <c r="F61" s="553"/>
      <c r="G61" s="553"/>
      <c r="H61" s="553"/>
      <c r="I61" s="553"/>
      <c r="J61" s="553"/>
      <c r="K61" s="117"/>
      <c r="L61" s="547"/>
      <c r="M61" s="547"/>
      <c r="N61" s="547"/>
      <c r="O61" s="547"/>
      <c r="P61" s="547"/>
      <c r="Q61" s="129"/>
      <c r="R61" s="549"/>
      <c r="S61" s="545"/>
      <c r="T61" s="545"/>
      <c r="U61" s="545"/>
      <c r="V61" s="545"/>
      <c r="W61" s="118"/>
      <c r="X61" s="566"/>
      <c r="Y61" s="574"/>
      <c r="Z61" s="574"/>
      <c r="AA61" s="574"/>
      <c r="AB61" s="574"/>
      <c r="AC61" s="122"/>
      <c r="AD61" s="561">
        <f>X55+X56+X57+X58+X59+X60</f>
        <v>8478331</v>
      </c>
      <c r="AE61" s="555"/>
      <c r="AF61" s="555"/>
      <c r="AG61" s="555"/>
      <c r="AH61" s="555"/>
    </row>
    <row r="62" spans="2:34" ht="13.5" customHeight="1" x14ac:dyDescent="0.2">
      <c r="B62" s="117"/>
      <c r="C62" s="117"/>
      <c r="D62" s="583"/>
      <c r="E62" s="553"/>
      <c r="F62" s="553"/>
      <c r="G62" s="553"/>
      <c r="H62" s="553"/>
      <c r="I62" s="553"/>
      <c r="J62" s="553"/>
      <c r="K62" s="117"/>
      <c r="L62" s="547"/>
      <c r="M62" s="547"/>
      <c r="N62" s="547"/>
      <c r="O62" s="547"/>
      <c r="P62" s="547"/>
      <c r="Q62" s="129"/>
      <c r="R62" s="549"/>
      <c r="S62" s="545"/>
      <c r="T62" s="545"/>
      <c r="U62" s="545"/>
      <c r="V62" s="545"/>
      <c r="W62" s="117"/>
      <c r="X62" s="585"/>
      <c r="Y62" s="555"/>
      <c r="Z62" s="555"/>
      <c r="AA62" s="555"/>
      <c r="AB62" s="555"/>
      <c r="AC62" s="117"/>
      <c r="AD62" s="550"/>
      <c r="AE62" s="555"/>
      <c r="AF62" s="555"/>
      <c r="AG62" s="555"/>
      <c r="AH62" s="555"/>
    </row>
    <row r="63" spans="2:34" ht="13.5" customHeight="1" x14ac:dyDescent="0.2">
      <c r="B63" s="124">
        <v>5</v>
      </c>
      <c r="C63" s="586" t="s">
        <v>310</v>
      </c>
      <c r="D63" s="587"/>
      <c r="E63" s="587"/>
      <c r="F63" s="587"/>
      <c r="G63" s="587"/>
      <c r="H63" s="587"/>
      <c r="I63" s="587"/>
      <c r="J63" s="587"/>
      <c r="K63" s="117"/>
      <c r="L63" s="547"/>
      <c r="M63" s="547"/>
      <c r="N63" s="547"/>
      <c r="O63" s="547"/>
      <c r="P63" s="547"/>
      <c r="Q63" s="129"/>
      <c r="R63" s="549"/>
      <c r="S63" s="545"/>
      <c r="T63" s="545"/>
      <c r="U63" s="545"/>
      <c r="V63" s="545"/>
      <c r="W63" s="118"/>
      <c r="X63" s="585"/>
      <c r="Y63" s="555"/>
      <c r="Z63" s="555"/>
      <c r="AA63" s="555"/>
      <c r="AB63" s="555"/>
      <c r="AC63" s="122"/>
      <c r="AD63" s="550"/>
      <c r="AE63" s="555"/>
      <c r="AF63" s="555"/>
      <c r="AG63" s="555"/>
      <c r="AH63" s="555"/>
    </row>
    <row r="64" spans="2:34" ht="13.5" customHeight="1" x14ac:dyDescent="0.2">
      <c r="B64" s="117"/>
      <c r="C64" s="120" t="s">
        <v>287</v>
      </c>
      <c r="D64" s="581" t="s">
        <v>311</v>
      </c>
      <c r="E64" s="553"/>
      <c r="F64" s="553"/>
      <c r="G64" s="553"/>
      <c r="H64" s="553"/>
      <c r="I64" s="553"/>
      <c r="J64" s="553"/>
      <c r="K64" s="117"/>
      <c r="L64" s="547"/>
      <c r="M64" s="547"/>
      <c r="N64" s="547"/>
      <c r="O64" s="547"/>
      <c r="P64" s="547"/>
      <c r="Q64" s="129"/>
      <c r="R64" s="549"/>
      <c r="S64" s="545"/>
      <c r="T64" s="545"/>
      <c r="U64" s="545"/>
      <c r="V64" s="545"/>
      <c r="W64" s="117"/>
      <c r="X64" s="557">
        <v>142098833</v>
      </c>
      <c r="Y64" s="582"/>
      <c r="Z64" s="582"/>
      <c r="AA64" s="582"/>
      <c r="AB64" s="582"/>
      <c r="AC64" s="117"/>
      <c r="AD64" s="550"/>
      <c r="AE64" s="555"/>
      <c r="AF64" s="555"/>
      <c r="AG64" s="555"/>
      <c r="AH64" s="555"/>
    </row>
    <row r="65" spans="2:34" ht="13.5" customHeight="1" x14ac:dyDescent="0.2">
      <c r="B65" s="117"/>
      <c r="C65" s="120" t="s">
        <v>299</v>
      </c>
      <c r="D65" s="581" t="s">
        <v>313</v>
      </c>
      <c r="E65" s="553"/>
      <c r="F65" s="553"/>
      <c r="G65" s="553"/>
      <c r="H65" s="553"/>
      <c r="I65" s="553"/>
      <c r="J65" s="553"/>
      <c r="K65" s="117"/>
      <c r="L65" s="547"/>
      <c r="M65" s="547"/>
      <c r="N65" s="547"/>
      <c r="O65" s="547"/>
      <c r="P65" s="547"/>
      <c r="Q65" s="129"/>
      <c r="R65" s="549"/>
      <c r="S65" s="545"/>
      <c r="T65" s="545"/>
      <c r="U65" s="545"/>
      <c r="V65" s="545"/>
      <c r="W65" s="117"/>
      <c r="X65" s="588">
        <v>-102465747</v>
      </c>
      <c r="Y65" s="589"/>
      <c r="Z65" s="589"/>
      <c r="AA65" s="589"/>
      <c r="AB65" s="589"/>
      <c r="AC65" s="117"/>
      <c r="AD65" s="550"/>
      <c r="AE65" s="555"/>
      <c r="AF65" s="555"/>
      <c r="AG65" s="555"/>
      <c r="AH65" s="555"/>
    </row>
    <row r="66" spans="2:34" ht="13.5" customHeight="1" x14ac:dyDescent="0.2">
      <c r="B66" s="117"/>
      <c r="C66" s="117"/>
      <c r="D66" s="583" t="s">
        <v>314</v>
      </c>
      <c r="E66" s="553"/>
      <c r="F66" s="553"/>
      <c r="G66" s="553"/>
      <c r="H66" s="553"/>
      <c r="I66" s="553"/>
      <c r="J66" s="553"/>
      <c r="K66" s="117"/>
      <c r="L66" s="547"/>
      <c r="M66" s="547"/>
      <c r="N66" s="547"/>
      <c r="O66" s="547"/>
      <c r="P66" s="547"/>
      <c r="Q66" s="129"/>
      <c r="R66" s="549"/>
      <c r="S66" s="545"/>
      <c r="T66" s="545"/>
      <c r="U66" s="545"/>
      <c r="V66" s="545"/>
      <c r="W66" s="117"/>
      <c r="X66" s="550"/>
      <c r="Y66" s="555"/>
      <c r="Z66" s="555"/>
      <c r="AA66" s="555"/>
      <c r="AB66" s="555"/>
      <c r="AC66" s="117"/>
      <c r="AD66" s="627">
        <f>X64+X65</f>
        <v>39633086</v>
      </c>
      <c r="AE66" s="628"/>
      <c r="AF66" s="628"/>
      <c r="AG66" s="628"/>
      <c r="AH66" s="628"/>
    </row>
    <row r="67" spans="2:34" ht="13.5" customHeight="1" x14ac:dyDescent="0.2">
      <c r="B67" s="117"/>
      <c r="C67" s="118"/>
      <c r="D67" s="583"/>
      <c r="E67" s="553"/>
      <c r="F67" s="553"/>
      <c r="G67" s="553"/>
      <c r="H67" s="553"/>
      <c r="I67" s="553"/>
      <c r="J67" s="553"/>
      <c r="K67" s="117"/>
      <c r="L67" s="547"/>
      <c r="M67" s="547"/>
      <c r="N67" s="547"/>
      <c r="O67" s="547"/>
      <c r="P67" s="547"/>
      <c r="Q67" s="129"/>
      <c r="R67" s="549"/>
      <c r="S67" s="545"/>
      <c r="T67" s="545"/>
      <c r="U67" s="545"/>
      <c r="V67" s="545"/>
      <c r="W67" s="117"/>
      <c r="X67" s="550"/>
      <c r="Y67" s="555"/>
      <c r="Z67" s="555"/>
      <c r="AA67" s="555"/>
      <c r="AB67" s="555"/>
      <c r="AC67" s="117"/>
      <c r="AD67" s="570"/>
      <c r="AE67" s="574"/>
      <c r="AF67" s="574"/>
      <c r="AG67" s="574"/>
      <c r="AH67" s="574"/>
    </row>
    <row r="68" spans="2:34" ht="13.5" customHeight="1" x14ac:dyDescent="0.2">
      <c r="B68" s="117"/>
      <c r="C68" s="118"/>
      <c r="D68" s="583" t="s">
        <v>315</v>
      </c>
      <c r="E68" s="553"/>
      <c r="F68" s="553"/>
      <c r="G68" s="553"/>
      <c r="H68" s="553"/>
      <c r="I68" s="553"/>
      <c r="J68" s="553"/>
      <c r="K68" s="117"/>
      <c r="L68" s="547"/>
      <c r="M68" s="547"/>
      <c r="N68" s="547"/>
      <c r="O68" s="547"/>
      <c r="P68" s="547"/>
      <c r="Q68" s="129"/>
      <c r="R68" s="549"/>
      <c r="S68" s="545"/>
      <c r="T68" s="545"/>
      <c r="U68" s="545"/>
      <c r="V68" s="545"/>
      <c r="W68" s="117"/>
      <c r="X68" s="550"/>
      <c r="Y68" s="555"/>
      <c r="Z68" s="555"/>
      <c r="AA68" s="555"/>
      <c r="AB68" s="555"/>
      <c r="AC68" s="117"/>
      <c r="AD68" s="584">
        <f>AD51+AD61+AD66</f>
        <v>60770564</v>
      </c>
      <c r="AE68" s="555"/>
      <c r="AF68" s="555"/>
      <c r="AG68" s="555"/>
      <c r="AH68" s="555"/>
    </row>
    <row r="69" spans="2:34" ht="13.5" customHeight="1" x14ac:dyDescent="0.2">
      <c r="B69" s="117"/>
      <c r="C69" s="118"/>
      <c r="D69" s="583"/>
      <c r="E69" s="553"/>
      <c r="F69" s="553"/>
      <c r="G69" s="553"/>
      <c r="H69" s="553"/>
      <c r="I69" s="553"/>
      <c r="J69" s="553"/>
      <c r="K69" s="117"/>
      <c r="L69" s="547"/>
      <c r="M69" s="547"/>
      <c r="N69" s="547"/>
      <c r="O69" s="547"/>
      <c r="P69" s="547"/>
      <c r="Q69" s="129"/>
      <c r="R69" s="549"/>
      <c r="S69" s="545"/>
      <c r="T69" s="545"/>
      <c r="U69" s="545"/>
      <c r="V69" s="545"/>
      <c r="W69" s="117"/>
      <c r="X69" s="550"/>
      <c r="Y69" s="555"/>
      <c r="Z69" s="555"/>
      <c r="AA69" s="555"/>
      <c r="AB69" s="555"/>
      <c r="AC69" s="117"/>
      <c r="AD69" s="584"/>
      <c r="AE69" s="555"/>
      <c r="AF69" s="555"/>
      <c r="AG69" s="555"/>
      <c r="AH69" s="555"/>
    </row>
    <row r="70" spans="2:34" ht="13.5" customHeight="1" x14ac:dyDescent="0.2">
      <c r="B70" s="543" t="s">
        <v>91</v>
      </c>
      <c r="C70" s="543"/>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row>
    <row r="71" spans="2:34" ht="13.5" customHeight="1" x14ac:dyDescent="0.2">
      <c r="B71" s="117"/>
      <c r="C71" s="544"/>
      <c r="D71" s="555"/>
      <c r="E71" s="555"/>
      <c r="F71" s="555"/>
      <c r="G71" s="555"/>
      <c r="H71" s="555"/>
      <c r="I71" s="555"/>
      <c r="J71" s="555"/>
      <c r="K71" s="118"/>
      <c r="L71" s="549"/>
      <c r="M71" s="555"/>
      <c r="N71" s="555"/>
      <c r="O71" s="555"/>
      <c r="P71" s="555"/>
      <c r="Q71" s="118"/>
      <c r="R71" s="546" t="s">
        <v>61</v>
      </c>
      <c r="S71" s="590"/>
      <c r="T71" s="590"/>
      <c r="U71" s="590"/>
      <c r="V71" s="590"/>
      <c r="W71" s="117"/>
      <c r="X71" s="546" t="s">
        <v>61</v>
      </c>
      <c r="Y71" s="590"/>
      <c r="Z71" s="590"/>
      <c r="AA71" s="590"/>
      <c r="AB71" s="590"/>
      <c r="AC71" s="119"/>
      <c r="AD71" s="546" t="s">
        <v>61</v>
      </c>
      <c r="AE71" s="590"/>
      <c r="AF71" s="590"/>
      <c r="AG71" s="590"/>
      <c r="AH71" s="590"/>
    </row>
    <row r="72" spans="2:34" ht="13.5" customHeight="1" x14ac:dyDescent="0.2">
      <c r="B72" s="120" t="s">
        <v>316</v>
      </c>
      <c r="C72" s="550" t="s">
        <v>317</v>
      </c>
      <c r="D72" s="555"/>
      <c r="E72" s="555"/>
      <c r="F72" s="555"/>
      <c r="G72" s="555"/>
      <c r="H72" s="555"/>
      <c r="I72" s="555"/>
      <c r="J72" s="555"/>
      <c r="K72" s="128"/>
      <c r="L72" s="549"/>
      <c r="M72" s="555"/>
      <c r="N72" s="555"/>
      <c r="O72" s="555"/>
      <c r="P72" s="555"/>
      <c r="Q72" s="128"/>
      <c r="R72" s="561"/>
      <c r="S72" s="591"/>
      <c r="T72" s="591"/>
      <c r="U72" s="591"/>
      <c r="V72" s="591"/>
      <c r="W72" s="128"/>
      <c r="X72" s="561"/>
      <c r="Y72" s="591"/>
      <c r="Z72" s="591"/>
      <c r="AA72" s="591"/>
      <c r="AB72" s="591"/>
      <c r="AC72" s="119"/>
      <c r="AD72" s="585"/>
      <c r="AE72" s="592"/>
      <c r="AF72" s="592"/>
      <c r="AG72" s="592"/>
      <c r="AH72" s="592"/>
    </row>
    <row r="73" spans="2:34" ht="13.5" customHeight="1" x14ac:dyDescent="0.2">
      <c r="B73" s="117"/>
      <c r="C73" s="117"/>
      <c r="D73" s="583"/>
      <c r="E73" s="553"/>
      <c r="F73" s="553"/>
      <c r="G73" s="553"/>
      <c r="H73" s="553"/>
      <c r="I73" s="553"/>
      <c r="J73" s="553"/>
      <c r="K73" s="117"/>
      <c r="L73" s="549"/>
      <c r="M73" s="555"/>
      <c r="N73" s="555"/>
      <c r="O73" s="555"/>
      <c r="P73" s="555"/>
      <c r="Q73" s="117"/>
      <c r="R73" s="550"/>
      <c r="S73" s="555"/>
      <c r="T73" s="555"/>
      <c r="U73" s="555"/>
      <c r="V73" s="555"/>
      <c r="W73" s="117"/>
      <c r="X73" s="550"/>
      <c r="Y73" s="555"/>
      <c r="Z73" s="555"/>
      <c r="AA73" s="555"/>
      <c r="AB73" s="555"/>
      <c r="AC73" s="117"/>
      <c r="AD73" s="571">
        <v>209971656</v>
      </c>
      <c r="AE73" s="555"/>
      <c r="AF73" s="555"/>
      <c r="AG73" s="555"/>
      <c r="AH73" s="555"/>
    </row>
    <row r="74" spans="2:34" ht="13.5" customHeight="1" x14ac:dyDescent="0.2">
      <c r="B74" s="117"/>
      <c r="C74" s="118"/>
      <c r="D74" s="583"/>
      <c r="E74" s="553"/>
      <c r="F74" s="553"/>
      <c r="G74" s="553"/>
      <c r="H74" s="553"/>
      <c r="I74" s="553"/>
      <c r="J74" s="553"/>
      <c r="K74" s="117"/>
      <c r="L74" s="549"/>
      <c r="M74" s="555"/>
      <c r="N74" s="555"/>
      <c r="O74" s="555"/>
      <c r="P74" s="555"/>
      <c r="Q74" s="117"/>
      <c r="R74" s="550"/>
      <c r="S74" s="555"/>
      <c r="T74" s="555"/>
      <c r="U74" s="555"/>
      <c r="V74" s="555"/>
      <c r="W74" s="117"/>
      <c r="X74" s="550"/>
      <c r="Y74" s="555"/>
      <c r="Z74" s="555"/>
      <c r="AA74" s="555"/>
      <c r="AB74" s="555"/>
      <c r="AC74" s="117"/>
      <c r="AD74" s="550"/>
      <c r="AE74" s="555"/>
      <c r="AF74" s="555"/>
      <c r="AG74" s="555"/>
      <c r="AH74" s="555"/>
    </row>
    <row r="75" spans="2:34" ht="13.5" customHeight="1" x14ac:dyDescent="0.2">
      <c r="B75" s="120" t="s">
        <v>371</v>
      </c>
      <c r="C75" s="550" t="s">
        <v>319</v>
      </c>
      <c r="D75" s="555"/>
      <c r="E75" s="555"/>
      <c r="F75" s="555"/>
      <c r="G75" s="555"/>
      <c r="H75" s="555"/>
      <c r="I75" s="555"/>
      <c r="J75" s="555"/>
      <c r="K75" s="117"/>
      <c r="L75" s="549"/>
      <c r="M75" s="555"/>
      <c r="N75" s="555"/>
      <c r="O75" s="555"/>
      <c r="P75" s="555"/>
      <c r="Q75" s="117"/>
      <c r="R75" s="550"/>
      <c r="S75" s="555"/>
      <c r="T75" s="555"/>
      <c r="U75" s="555"/>
      <c r="V75" s="555"/>
      <c r="W75" s="117"/>
      <c r="X75" s="550"/>
      <c r="Y75" s="555"/>
      <c r="Z75" s="555"/>
      <c r="AA75" s="555"/>
      <c r="AB75" s="555"/>
      <c r="AC75" s="117"/>
      <c r="AD75" s="550"/>
      <c r="AE75" s="555"/>
      <c r="AF75" s="555"/>
      <c r="AG75" s="555"/>
      <c r="AH75" s="555"/>
    </row>
    <row r="76" spans="2:34" ht="13.5" customHeight="1" x14ac:dyDescent="0.2">
      <c r="B76" s="117"/>
      <c r="C76" s="120" t="s">
        <v>290</v>
      </c>
      <c r="D76" s="583" t="s">
        <v>320</v>
      </c>
      <c r="E76" s="553"/>
      <c r="F76" s="553"/>
      <c r="G76" s="553"/>
      <c r="H76" s="553"/>
      <c r="I76" s="553"/>
      <c r="J76" s="553"/>
      <c r="K76" s="117"/>
      <c r="L76" s="549"/>
      <c r="M76" s="555"/>
      <c r="N76" s="555"/>
      <c r="O76" s="555"/>
      <c r="P76" s="555"/>
      <c r="Q76" s="117"/>
      <c r="R76" s="550"/>
      <c r="S76" s="555"/>
      <c r="T76" s="555"/>
      <c r="U76" s="555"/>
      <c r="V76" s="555"/>
      <c r="W76" s="117"/>
      <c r="X76" s="550"/>
      <c r="Y76" s="555"/>
      <c r="Z76" s="555"/>
      <c r="AA76" s="555"/>
      <c r="AB76" s="555"/>
      <c r="AC76" s="117"/>
      <c r="AD76" s="550"/>
      <c r="AE76" s="555"/>
      <c r="AF76" s="555"/>
      <c r="AG76" s="555"/>
      <c r="AH76" s="555"/>
    </row>
    <row r="77" spans="2:34" ht="13.5" customHeight="1" x14ac:dyDescent="0.2">
      <c r="B77" s="117"/>
      <c r="C77" s="124" t="s">
        <v>222</v>
      </c>
      <c r="D77" s="583" t="s">
        <v>102</v>
      </c>
      <c r="E77" s="553"/>
      <c r="F77" s="553"/>
      <c r="G77" s="553"/>
      <c r="H77" s="553"/>
      <c r="I77" s="553"/>
      <c r="J77" s="553"/>
      <c r="K77" s="117"/>
      <c r="L77" s="549"/>
      <c r="M77" s="555"/>
      <c r="N77" s="555"/>
      <c r="O77" s="555"/>
      <c r="P77" s="555"/>
      <c r="Q77" s="117"/>
      <c r="R77" s="585">
        <v>1533</v>
      </c>
      <c r="S77" s="555"/>
      <c r="T77" s="555"/>
      <c r="U77" s="555"/>
      <c r="V77" s="555"/>
      <c r="W77" s="117"/>
      <c r="X77" s="550"/>
      <c r="Y77" s="555"/>
      <c r="Z77" s="555"/>
      <c r="AA77" s="555"/>
      <c r="AB77" s="555"/>
      <c r="AC77" s="117"/>
      <c r="AD77" s="550"/>
      <c r="AE77" s="555"/>
      <c r="AF77" s="555"/>
      <c r="AG77" s="555"/>
      <c r="AH77" s="555"/>
    </row>
    <row r="78" spans="2:34" ht="13.5" customHeight="1" x14ac:dyDescent="0.2">
      <c r="B78" s="117"/>
      <c r="C78" s="124" t="s">
        <v>321</v>
      </c>
      <c r="D78" s="583" t="s">
        <v>323</v>
      </c>
      <c r="E78" s="553"/>
      <c r="F78" s="553"/>
      <c r="G78" s="553"/>
      <c r="H78" s="553"/>
      <c r="I78" s="553"/>
      <c r="J78" s="553"/>
      <c r="K78" s="128"/>
      <c r="L78" s="549"/>
      <c r="M78" s="555"/>
      <c r="N78" s="555"/>
      <c r="O78" s="555"/>
      <c r="P78" s="555"/>
      <c r="Q78" s="117"/>
      <c r="R78" s="572">
        <v>153069823</v>
      </c>
      <c r="S78" s="573"/>
      <c r="T78" s="573"/>
      <c r="U78" s="573"/>
      <c r="V78" s="573"/>
      <c r="W78" s="117"/>
      <c r="X78" s="550"/>
      <c r="Y78" s="555"/>
      <c r="Z78" s="555"/>
      <c r="AA78" s="555"/>
      <c r="AB78" s="555"/>
      <c r="AC78" s="117"/>
      <c r="AD78" s="550"/>
      <c r="AE78" s="555"/>
      <c r="AF78" s="555"/>
      <c r="AG78" s="555"/>
      <c r="AH78" s="555"/>
    </row>
    <row r="79" spans="2:34" ht="13.5" customHeight="1" x14ac:dyDescent="0.2">
      <c r="B79" s="117"/>
      <c r="C79" s="117"/>
      <c r="D79" s="583" t="s">
        <v>324</v>
      </c>
      <c r="E79" s="553"/>
      <c r="F79" s="553"/>
      <c r="G79" s="553"/>
      <c r="H79" s="553"/>
      <c r="I79" s="553"/>
      <c r="J79" s="553"/>
      <c r="K79" s="117"/>
      <c r="L79" s="549"/>
      <c r="M79" s="555"/>
      <c r="N79" s="555"/>
      <c r="O79" s="555"/>
      <c r="P79" s="555"/>
      <c r="Q79" s="117"/>
      <c r="R79" s="548"/>
      <c r="S79" s="555"/>
      <c r="T79" s="555"/>
      <c r="U79" s="555"/>
      <c r="V79" s="555"/>
      <c r="W79" s="117"/>
      <c r="X79" s="568">
        <f>R77+R78</f>
        <v>153071356</v>
      </c>
      <c r="Y79" s="573"/>
      <c r="Z79" s="573"/>
      <c r="AA79" s="573"/>
      <c r="AB79" s="573"/>
      <c r="AC79" s="117"/>
      <c r="AD79" s="550"/>
      <c r="AE79" s="555"/>
      <c r="AF79" s="555"/>
      <c r="AG79" s="555"/>
      <c r="AH79" s="555"/>
    </row>
    <row r="80" spans="2:34" ht="13.5" customHeight="1" x14ac:dyDescent="0.2">
      <c r="B80" s="117"/>
      <c r="C80" s="117"/>
      <c r="D80" s="583" t="s">
        <v>106</v>
      </c>
      <c r="E80" s="553"/>
      <c r="F80" s="553"/>
      <c r="G80" s="553"/>
      <c r="H80" s="553"/>
      <c r="I80" s="553"/>
      <c r="J80" s="553"/>
      <c r="K80" s="117"/>
      <c r="L80" s="549"/>
      <c r="M80" s="555"/>
      <c r="N80" s="555"/>
      <c r="O80" s="555"/>
      <c r="P80" s="555"/>
      <c r="Q80" s="117"/>
      <c r="R80" s="548"/>
      <c r="S80" s="555"/>
      <c r="T80" s="555"/>
      <c r="U80" s="555"/>
      <c r="V80" s="555"/>
      <c r="W80" s="117"/>
      <c r="X80" s="548"/>
      <c r="Y80" s="555"/>
      <c r="Z80" s="555"/>
      <c r="AA80" s="555"/>
      <c r="AB80" s="555"/>
      <c r="AC80" s="117"/>
      <c r="AD80" s="568">
        <f>X79</f>
        <v>153071356</v>
      </c>
      <c r="AE80" s="573"/>
      <c r="AF80" s="573"/>
      <c r="AG80" s="573"/>
      <c r="AH80" s="573"/>
    </row>
    <row r="81" spans="2:34" ht="13.5" customHeight="1" x14ac:dyDescent="0.2">
      <c r="B81" s="117"/>
      <c r="C81" s="117"/>
      <c r="D81" s="583"/>
      <c r="E81" s="553"/>
      <c r="F81" s="553"/>
      <c r="G81" s="553"/>
      <c r="H81" s="553"/>
      <c r="I81" s="553"/>
      <c r="J81" s="553"/>
      <c r="K81" s="117"/>
      <c r="L81" s="549"/>
      <c r="M81" s="555"/>
      <c r="N81" s="555"/>
      <c r="O81" s="555"/>
      <c r="P81" s="555"/>
      <c r="Q81" s="117"/>
      <c r="R81" s="548"/>
      <c r="S81" s="555"/>
      <c r="T81" s="555"/>
      <c r="U81" s="555"/>
      <c r="V81" s="555"/>
      <c r="W81" s="117"/>
      <c r="X81" s="548"/>
      <c r="Y81" s="555"/>
      <c r="Z81" s="555"/>
      <c r="AA81" s="555"/>
      <c r="AB81" s="555"/>
      <c r="AC81" s="117"/>
      <c r="AD81" s="593"/>
      <c r="AE81" s="574"/>
      <c r="AF81" s="574"/>
      <c r="AG81" s="574"/>
      <c r="AH81" s="574"/>
    </row>
    <row r="82" spans="2:34" ht="13.5" customHeight="1" x14ac:dyDescent="0.2">
      <c r="B82" s="117"/>
      <c r="C82" s="117"/>
      <c r="D82" s="583" t="s">
        <v>107</v>
      </c>
      <c r="E82" s="553"/>
      <c r="F82" s="553"/>
      <c r="G82" s="553"/>
      <c r="H82" s="553"/>
      <c r="I82" s="553"/>
      <c r="J82" s="553"/>
      <c r="K82" s="117"/>
      <c r="L82" s="549"/>
      <c r="M82" s="555"/>
      <c r="N82" s="555"/>
      <c r="O82" s="555"/>
      <c r="P82" s="555"/>
      <c r="Q82" s="117"/>
      <c r="R82" s="548"/>
      <c r="S82" s="555"/>
      <c r="T82" s="555"/>
      <c r="U82" s="555"/>
      <c r="V82" s="555"/>
      <c r="W82" s="117"/>
      <c r="X82" s="548"/>
      <c r="Y82" s="555"/>
      <c r="Z82" s="555"/>
      <c r="AA82" s="555"/>
      <c r="AB82" s="555"/>
      <c r="AC82" s="117"/>
      <c r="AD82" s="568">
        <f>AD73+AD80</f>
        <v>363043012</v>
      </c>
      <c r="AE82" s="573"/>
      <c r="AF82" s="573"/>
      <c r="AG82" s="573"/>
      <c r="AH82" s="573"/>
    </row>
    <row r="83" spans="2:34" ht="13.5" customHeight="1" x14ac:dyDescent="0.2">
      <c r="B83" s="117"/>
      <c r="C83" s="117"/>
      <c r="D83" s="583"/>
      <c r="E83" s="553"/>
      <c r="F83" s="553"/>
      <c r="G83" s="553"/>
      <c r="H83" s="553"/>
      <c r="I83" s="553"/>
      <c r="J83" s="553"/>
      <c r="K83" s="117"/>
      <c r="L83" s="549"/>
      <c r="M83" s="555"/>
      <c r="N83" s="555"/>
      <c r="O83" s="555"/>
      <c r="P83" s="555"/>
      <c r="Q83" s="117"/>
      <c r="R83" s="548"/>
      <c r="S83" s="555"/>
      <c r="T83" s="555"/>
      <c r="U83" s="555"/>
      <c r="V83" s="555"/>
      <c r="W83" s="117"/>
      <c r="X83" s="548"/>
      <c r="Y83" s="555"/>
      <c r="Z83" s="555"/>
      <c r="AA83" s="555"/>
      <c r="AB83" s="555"/>
      <c r="AC83" s="117"/>
      <c r="AD83" s="570"/>
      <c r="AE83" s="574"/>
      <c r="AF83" s="574"/>
      <c r="AG83" s="574"/>
      <c r="AH83" s="574"/>
    </row>
    <row r="84" spans="2:34" ht="13.5" customHeight="1" thickBot="1" x14ac:dyDescent="0.25">
      <c r="B84" s="117"/>
      <c r="C84" s="117"/>
      <c r="D84" s="583" t="s">
        <v>108</v>
      </c>
      <c r="E84" s="553"/>
      <c r="F84" s="553"/>
      <c r="G84" s="553"/>
      <c r="H84" s="553"/>
      <c r="I84" s="553"/>
      <c r="J84" s="553"/>
      <c r="K84" s="117"/>
      <c r="L84" s="549"/>
      <c r="M84" s="545"/>
      <c r="N84" s="545"/>
      <c r="O84" s="545"/>
      <c r="P84" s="545"/>
      <c r="Q84" s="117"/>
      <c r="R84" s="548"/>
      <c r="S84" s="555"/>
      <c r="T84" s="555"/>
      <c r="U84" s="555"/>
      <c r="V84" s="555"/>
      <c r="W84" s="117"/>
      <c r="X84" s="548"/>
      <c r="Y84" s="555"/>
      <c r="Z84" s="555"/>
      <c r="AA84" s="555"/>
      <c r="AB84" s="555"/>
      <c r="AC84" s="117"/>
      <c r="AD84" s="575">
        <f>AD68+AD82</f>
        <v>423813576</v>
      </c>
      <c r="AE84" s="594"/>
      <c r="AF84" s="594"/>
      <c r="AG84" s="594"/>
      <c r="AH84" s="594"/>
    </row>
    <row r="85" spans="2:34" ht="13.5" customHeight="1" thickTop="1" x14ac:dyDescent="0.2"/>
    <row r="87" spans="2:34" ht="13.5" customHeight="1" x14ac:dyDescent="0.2">
      <c r="B87" s="117"/>
      <c r="C87" s="544"/>
      <c r="D87" s="545"/>
      <c r="E87" s="545"/>
      <c r="F87" s="545"/>
      <c r="G87" s="545"/>
      <c r="H87" s="545"/>
      <c r="I87" s="118"/>
      <c r="J87" s="546" t="s">
        <v>61</v>
      </c>
      <c r="K87" s="545"/>
      <c r="L87" s="545"/>
      <c r="M87" s="545"/>
      <c r="N87" s="118"/>
      <c r="O87" s="595" t="s">
        <v>61</v>
      </c>
      <c r="P87" s="545"/>
      <c r="Q87" s="545"/>
      <c r="R87" s="545"/>
      <c r="S87" s="117"/>
      <c r="T87" s="546" t="s">
        <v>61</v>
      </c>
      <c r="U87" s="545"/>
      <c r="V87" s="545"/>
      <c r="W87" s="545"/>
    </row>
    <row r="88" spans="2:34" ht="13.5" customHeight="1" x14ac:dyDescent="0.2">
      <c r="B88" s="120" t="s">
        <v>289</v>
      </c>
      <c r="C88" s="548" t="s">
        <v>326</v>
      </c>
      <c r="D88" s="596"/>
      <c r="E88" s="596"/>
      <c r="F88" s="596"/>
      <c r="G88" s="596"/>
      <c r="H88" s="596"/>
      <c r="I88" s="131"/>
      <c r="J88" s="597"/>
      <c r="K88" s="545"/>
      <c r="L88" s="545"/>
      <c r="M88" s="545"/>
      <c r="N88" s="131"/>
      <c r="O88" s="548"/>
      <c r="P88" s="545"/>
      <c r="Q88" s="545"/>
      <c r="R88" s="545"/>
      <c r="S88" s="131"/>
      <c r="T88" s="550"/>
      <c r="U88" s="545"/>
      <c r="V88" s="545"/>
      <c r="W88" s="545"/>
    </row>
    <row r="89" spans="2:34" ht="13.5" customHeight="1" x14ac:dyDescent="0.2">
      <c r="B89" s="117"/>
      <c r="C89" s="121" t="s">
        <v>290</v>
      </c>
      <c r="D89" s="554" t="s">
        <v>327</v>
      </c>
      <c r="E89" s="554"/>
      <c r="F89" s="554"/>
      <c r="G89" s="554"/>
      <c r="H89" s="554"/>
      <c r="I89" s="122"/>
      <c r="J89" s="572">
        <v>66731415</v>
      </c>
      <c r="K89" s="601"/>
      <c r="L89" s="601"/>
      <c r="M89" s="601"/>
      <c r="N89" s="122"/>
      <c r="O89" s="561">
        <f>J89</f>
        <v>66731415</v>
      </c>
      <c r="P89" s="602"/>
      <c r="Q89" s="602"/>
      <c r="R89" s="602"/>
      <c r="S89" s="117"/>
      <c r="T89" s="571"/>
      <c r="U89" s="545"/>
      <c r="V89" s="545"/>
      <c r="W89" s="545"/>
    </row>
    <row r="90" spans="2:34" ht="13.5" customHeight="1" x14ac:dyDescent="0.2">
      <c r="B90" s="120" t="s">
        <v>285</v>
      </c>
      <c r="C90" s="548" t="s">
        <v>329</v>
      </c>
      <c r="D90" s="596"/>
      <c r="E90" s="596"/>
      <c r="F90" s="596"/>
      <c r="G90" s="596"/>
      <c r="H90" s="596"/>
      <c r="I90" s="131"/>
      <c r="J90" s="603"/>
      <c r="K90" s="604"/>
      <c r="L90" s="604"/>
      <c r="M90" s="604"/>
      <c r="N90" s="131"/>
      <c r="O90" s="597"/>
      <c r="P90" s="545"/>
      <c r="Q90" s="545"/>
      <c r="R90" s="545"/>
      <c r="S90" s="131"/>
      <c r="T90" s="550"/>
      <c r="U90" s="545"/>
      <c r="V90" s="545"/>
      <c r="W90" s="545"/>
    </row>
    <row r="91" spans="2:34" ht="13.5" customHeight="1" x14ac:dyDescent="0.2">
      <c r="B91" s="117"/>
      <c r="C91" s="121" t="s">
        <v>330</v>
      </c>
      <c r="D91" s="554" t="s">
        <v>331</v>
      </c>
      <c r="E91" s="553"/>
      <c r="F91" s="553"/>
      <c r="G91" s="553"/>
      <c r="H91" s="553"/>
      <c r="I91" s="123"/>
      <c r="J91" s="561">
        <v>23521619</v>
      </c>
      <c r="K91" s="598"/>
      <c r="L91" s="598"/>
      <c r="M91" s="598"/>
      <c r="N91" s="123"/>
      <c r="O91" s="599"/>
      <c r="P91" s="600"/>
      <c r="Q91" s="600"/>
      <c r="R91" s="600"/>
      <c r="S91" s="117"/>
      <c r="T91" s="550"/>
      <c r="U91" s="545"/>
      <c r="V91" s="545"/>
      <c r="W91" s="545"/>
    </row>
    <row r="92" spans="2:34" ht="13.5" customHeight="1" x14ac:dyDescent="0.2">
      <c r="B92" s="117"/>
      <c r="C92" s="121" t="s">
        <v>302</v>
      </c>
      <c r="D92" s="554" t="s">
        <v>333</v>
      </c>
      <c r="E92" s="553"/>
      <c r="F92" s="553"/>
      <c r="G92" s="553"/>
      <c r="H92" s="553"/>
      <c r="I92" s="132"/>
      <c r="J92" s="561">
        <v>10935950</v>
      </c>
      <c r="K92" s="598"/>
      <c r="L92" s="598"/>
      <c r="M92" s="598"/>
      <c r="N92" s="129"/>
      <c r="O92" s="599"/>
      <c r="P92" s="600"/>
      <c r="Q92" s="600"/>
      <c r="R92" s="600"/>
      <c r="S92" s="117"/>
      <c r="T92" s="550"/>
      <c r="U92" s="545"/>
      <c r="V92" s="545"/>
      <c r="W92" s="545"/>
    </row>
    <row r="93" spans="2:34" ht="13.5" customHeight="1" x14ac:dyDescent="0.2">
      <c r="B93" s="117"/>
      <c r="C93" s="121" t="s">
        <v>304</v>
      </c>
      <c r="D93" s="554" t="s">
        <v>335</v>
      </c>
      <c r="E93" s="553"/>
      <c r="F93" s="553"/>
      <c r="G93" s="553"/>
      <c r="H93" s="553"/>
      <c r="I93" s="132"/>
      <c r="J93" s="556">
        <v>10845875</v>
      </c>
      <c r="K93" s="606"/>
      <c r="L93" s="606"/>
      <c r="M93" s="606"/>
      <c r="N93" s="129"/>
      <c r="O93" s="599"/>
      <c r="P93" s="600"/>
      <c r="Q93" s="600"/>
      <c r="R93" s="600"/>
      <c r="S93" s="117"/>
      <c r="T93" s="550"/>
      <c r="U93" s="545"/>
      <c r="V93" s="545"/>
      <c r="W93" s="545"/>
    </row>
    <row r="94" spans="2:34" ht="13.5" customHeight="1" x14ac:dyDescent="0.2">
      <c r="B94" s="117"/>
      <c r="C94" s="121" t="s">
        <v>372</v>
      </c>
      <c r="D94" s="625" t="s">
        <v>373</v>
      </c>
      <c r="E94" s="626"/>
      <c r="F94" s="626"/>
      <c r="G94" s="626"/>
      <c r="H94" s="626"/>
      <c r="I94" s="133"/>
      <c r="J94" s="556">
        <v>1683000</v>
      </c>
      <c r="K94" s="606"/>
      <c r="L94" s="606"/>
      <c r="M94" s="606"/>
      <c r="N94" s="129"/>
      <c r="O94" s="568">
        <f>J91+J92+J93+J94</f>
        <v>46986444</v>
      </c>
      <c r="P94" s="621"/>
      <c r="Q94" s="621"/>
      <c r="R94" s="621"/>
      <c r="S94" s="117"/>
      <c r="T94" s="550"/>
      <c r="U94" s="545"/>
      <c r="V94" s="545"/>
      <c r="W94" s="545"/>
    </row>
    <row r="95" spans="2:34" ht="13.5" customHeight="1" x14ac:dyDescent="0.2">
      <c r="B95" s="117"/>
      <c r="C95" s="554" t="s">
        <v>336</v>
      </c>
      <c r="D95" s="605"/>
      <c r="E95" s="605"/>
      <c r="F95" s="605"/>
      <c r="G95" s="605"/>
      <c r="H95" s="605"/>
      <c r="I95" s="132"/>
      <c r="J95" s="566"/>
      <c r="K95" s="567"/>
      <c r="L95" s="567"/>
      <c r="M95" s="567"/>
      <c r="N95" s="129"/>
      <c r="O95" s="561"/>
      <c r="P95" s="545"/>
      <c r="Q95" s="545"/>
      <c r="R95" s="545"/>
      <c r="S95" s="117"/>
      <c r="T95" s="584">
        <f>O89-O94</f>
        <v>19744971</v>
      </c>
      <c r="U95" s="604"/>
      <c r="V95" s="604"/>
      <c r="W95" s="604"/>
    </row>
    <row r="96" spans="2:34" ht="13.5" customHeight="1" x14ac:dyDescent="0.2">
      <c r="B96" s="120" t="s">
        <v>374</v>
      </c>
      <c r="C96" s="548" t="s">
        <v>337</v>
      </c>
      <c r="D96" s="596"/>
      <c r="E96" s="596"/>
      <c r="F96" s="596"/>
      <c r="G96" s="596"/>
      <c r="H96" s="596"/>
      <c r="I96" s="131"/>
      <c r="J96" s="597"/>
      <c r="K96" s="545"/>
      <c r="L96" s="545"/>
      <c r="M96" s="545"/>
      <c r="N96" s="131"/>
      <c r="O96" s="561"/>
      <c r="P96" s="545"/>
      <c r="Q96" s="545"/>
      <c r="R96" s="545"/>
      <c r="S96" s="131"/>
      <c r="T96" s="550"/>
      <c r="U96" s="545"/>
      <c r="V96" s="545"/>
      <c r="W96" s="545"/>
    </row>
    <row r="97" spans="2:23" ht="13.5" customHeight="1" x14ac:dyDescent="0.2">
      <c r="B97" s="117"/>
      <c r="C97" s="120" t="s">
        <v>287</v>
      </c>
      <c r="D97" s="583" t="s">
        <v>338</v>
      </c>
      <c r="E97" s="553"/>
      <c r="F97" s="553"/>
      <c r="G97" s="553"/>
      <c r="H97" s="553"/>
      <c r="I97" s="128"/>
      <c r="J97" s="561">
        <v>41598</v>
      </c>
      <c r="K97" s="549"/>
      <c r="L97" s="549"/>
      <c r="M97" s="549"/>
      <c r="N97" s="129"/>
      <c r="O97" s="561"/>
      <c r="P97" s="545"/>
      <c r="Q97" s="545"/>
      <c r="R97" s="545"/>
      <c r="S97" s="117"/>
      <c r="T97" s="550"/>
      <c r="U97" s="545"/>
      <c r="V97" s="545"/>
      <c r="W97" s="545"/>
    </row>
    <row r="98" spans="2:23" ht="13.5" customHeight="1" x14ac:dyDescent="0.2">
      <c r="B98" s="117"/>
      <c r="C98" s="120" t="s">
        <v>339</v>
      </c>
      <c r="D98" s="583" t="s">
        <v>340</v>
      </c>
      <c r="E98" s="553"/>
      <c r="F98" s="553"/>
      <c r="G98" s="553"/>
      <c r="H98" s="553"/>
      <c r="I98" s="132"/>
      <c r="J98" s="556">
        <v>1234478</v>
      </c>
      <c r="K98" s="607"/>
      <c r="L98" s="607"/>
      <c r="M98" s="607"/>
      <c r="N98" s="129"/>
      <c r="O98" s="561"/>
      <c r="P98" s="549"/>
      <c r="Q98" s="549"/>
      <c r="R98" s="549"/>
      <c r="S98" s="117"/>
      <c r="T98" s="550"/>
      <c r="U98" s="545"/>
      <c r="V98" s="545"/>
      <c r="W98" s="545"/>
    </row>
    <row r="99" spans="2:23" ht="13.5" customHeight="1" x14ac:dyDescent="0.2">
      <c r="B99" s="117"/>
      <c r="C99" s="120" t="s">
        <v>341</v>
      </c>
      <c r="D99" s="583" t="s">
        <v>342</v>
      </c>
      <c r="E99" s="553"/>
      <c r="F99" s="553"/>
      <c r="G99" s="553"/>
      <c r="H99" s="553"/>
      <c r="I99" s="132"/>
      <c r="J99" s="572">
        <v>363</v>
      </c>
      <c r="K99" s="580"/>
      <c r="L99" s="580"/>
      <c r="M99" s="580"/>
      <c r="N99" s="129"/>
      <c r="O99" s="561">
        <f>J97+J98+J99</f>
        <v>1276439</v>
      </c>
      <c r="P99" s="549"/>
      <c r="Q99" s="549"/>
      <c r="R99" s="549"/>
      <c r="S99" s="117"/>
      <c r="T99" s="550"/>
      <c r="U99" s="545"/>
      <c r="V99" s="545"/>
      <c r="W99" s="545"/>
    </row>
    <row r="100" spans="2:23" ht="13.5" customHeight="1" x14ac:dyDescent="0.2">
      <c r="B100" s="120" t="s">
        <v>375</v>
      </c>
      <c r="C100" s="550" t="s">
        <v>344</v>
      </c>
      <c r="D100" s="596"/>
      <c r="E100" s="596"/>
      <c r="F100" s="596"/>
      <c r="G100" s="596"/>
      <c r="H100" s="596"/>
      <c r="I100" s="131"/>
      <c r="J100" s="603"/>
      <c r="K100" s="604"/>
      <c r="L100" s="604"/>
      <c r="M100" s="604"/>
      <c r="N100" s="131"/>
      <c r="O100" s="597"/>
      <c r="P100" s="545"/>
      <c r="Q100" s="545"/>
      <c r="R100" s="545"/>
      <c r="S100" s="131"/>
      <c r="T100" s="550"/>
      <c r="U100" s="545"/>
      <c r="V100" s="545"/>
      <c r="W100" s="545"/>
    </row>
    <row r="101" spans="2:23" ht="13.5" customHeight="1" x14ac:dyDescent="0.2">
      <c r="B101" s="117"/>
      <c r="C101" s="120" t="s">
        <v>287</v>
      </c>
      <c r="D101" s="610" t="s">
        <v>345</v>
      </c>
      <c r="E101" s="611"/>
      <c r="F101" s="611"/>
      <c r="G101" s="611"/>
      <c r="H101" s="611"/>
      <c r="I101" s="124"/>
      <c r="J101" s="572">
        <v>520889</v>
      </c>
      <c r="K101" s="601"/>
      <c r="L101" s="601"/>
      <c r="M101" s="601"/>
      <c r="N101" s="124"/>
      <c r="O101" s="568">
        <f>J101</f>
        <v>520889</v>
      </c>
      <c r="P101" s="580"/>
      <c r="Q101" s="580"/>
      <c r="R101" s="580"/>
      <c r="S101" s="117"/>
      <c r="T101" s="612">
        <f>O99-O101</f>
        <v>755550</v>
      </c>
      <c r="U101" s="613"/>
      <c r="V101" s="613"/>
      <c r="W101" s="613"/>
    </row>
    <row r="102" spans="2:23" ht="13.5" customHeight="1" x14ac:dyDescent="0.2">
      <c r="B102" s="118"/>
      <c r="C102" s="583" t="s">
        <v>346</v>
      </c>
      <c r="D102" s="605"/>
      <c r="E102" s="605"/>
      <c r="F102" s="605"/>
      <c r="G102" s="605"/>
      <c r="H102" s="605"/>
      <c r="I102" s="118"/>
      <c r="J102" s="548"/>
      <c r="K102" s="604"/>
      <c r="L102" s="604"/>
      <c r="M102" s="604"/>
      <c r="N102" s="118"/>
      <c r="O102" s="570"/>
      <c r="P102" s="567"/>
      <c r="Q102" s="567"/>
      <c r="R102" s="567"/>
      <c r="S102" s="118"/>
      <c r="T102" s="593">
        <f>T95+T101</f>
        <v>20500521</v>
      </c>
      <c r="U102" s="614"/>
      <c r="V102" s="614"/>
      <c r="W102" s="614"/>
    </row>
    <row r="103" spans="2:23" ht="13.5" customHeight="1" x14ac:dyDescent="0.2">
      <c r="B103" s="124">
        <v>5</v>
      </c>
      <c r="C103" s="550" t="s">
        <v>347</v>
      </c>
      <c r="D103" s="545"/>
      <c r="E103" s="545"/>
      <c r="F103" s="545"/>
      <c r="G103" s="545"/>
      <c r="H103" s="545"/>
      <c r="I103" s="118"/>
      <c r="J103" s="548"/>
      <c r="K103" s="604"/>
      <c r="L103" s="604"/>
      <c r="M103" s="604"/>
      <c r="N103" s="118"/>
      <c r="O103" s="550"/>
      <c r="P103" s="545"/>
      <c r="Q103" s="545"/>
      <c r="R103" s="545"/>
      <c r="S103" s="118"/>
      <c r="T103" s="584"/>
      <c r="U103" s="545"/>
      <c r="V103" s="545"/>
      <c r="W103" s="545"/>
    </row>
    <row r="104" spans="2:23" ht="13.5" customHeight="1" x14ac:dyDescent="0.2">
      <c r="B104" s="118"/>
      <c r="C104" s="120" t="s">
        <v>287</v>
      </c>
      <c r="D104" s="622" t="s">
        <v>348</v>
      </c>
      <c r="E104" s="623"/>
      <c r="F104" s="623"/>
      <c r="G104" s="623"/>
      <c r="H104" s="623"/>
      <c r="I104" s="118"/>
      <c r="J104" s="620">
        <v>10020360</v>
      </c>
      <c r="K104" s="624"/>
      <c r="L104" s="624"/>
      <c r="M104" s="624"/>
      <c r="N104" s="118"/>
      <c r="O104" s="571">
        <f>J104</f>
        <v>10020360</v>
      </c>
      <c r="P104" s="545"/>
      <c r="Q104" s="545"/>
      <c r="R104" s="545"/>
      <c r="S104" s="118"/>
      <c r="T104" s="584"/>
      <c r="U104" s="545"/>
      <c r="V104" s="545"/>
      <c r="W104" s="545"/>
    </row>
    <row r="105" spans="2:23" ht="13.5" customHeight="1" x14ac:dyDescent="0.2">
      <c r="B105" s="120" t="s">
        <v>316</v>
      </c>
      <c r="C105" s="550" t="s">
        <v>350</v>
      </c>
      <c r="D105" s="550"/>
      <c r="E105" s="550"/>
      <c r="F105" s="550"/>
      <c r="G105" s="550"/>
      <c r="H105" s="550"/>
      <c r="I105" s="118"/>
      <c r="J105" s="550"/>
      <c r="K105" s="545"/>
      <c r="L105" s="545"/>
      <c r="M105" s="545"/>
      <c r="N105" s="118"/>
      <c r="O105" s="550"/>
      <c r="P105" s="545"/>
      <c r="Q105" s="545"/>
      <c r="R105" s="545"/>
      <c r="S105" s="118"/>
      <c r="T105" s="550"/>
      <c r="U105" s="545"/>
      <c r="V105" s="545"/>
      <c r="W105" s="545"/>
    </row>
    <row r="106" spans="2:23" ht="13.5" customHeight="1" x14ac:dyDescent="0.2">
      <c r="B106" s="120"/>
      <c r="C106" s="120" t="s">
        <v>287</v>
      </c>
      <c r="D106" s="583" t="s">
        <v>376</v>
      </c>
      <c r="E106" s="583"/>
      <c r="F106" s="583"/>
      <c r="G106" s="583"/>
      <c r="H106" s="583"/>
      <c r="I106" s="118"/>
      <c r="J106" s="620">
        <v>5704069</v>
      </c>
      <c r="K106" s="620"/>
      <c r="L106" s="620"/>
      <c r="M106" s="620"/>
      <c r="N106" s="118"/>
      <c r="O106" s="568">
        <f>J106</f>
        <v>5704069</v>
      </c>
      <c r="P106" s="621"/>
      <c r="Q106" s="621"/>
      <c r="R106" s="621"/>
      <c r="S106" s="118"/>
      <c r="T106" s="568">
        <f>O104-O106</f>
        <v>4316291</v>
      </c>
      <c r="U106" s="580"/>
      <c r="V106" s="580"/>
      <c r="W106" s="580"/>
    </row>
    <row r="107" spans="2:23" ht="13.5" customHeight="1" x14ac:dyDescent="0.2">
      <c r="B107" s="118"/>
      <c r="C107" s="583" t="s">
        <v>353</v>
      </c>
      <c r="D107" s="605"/>
      <c r="E107" s="605"/>
      <c r="F107" s="605"/>
      <c r="G107" s="605"/>
      <c r="H107" s="605"/>
      <c r="I107" s="118"/>
      <c r="J107" s="550"/>
      <c r="K107" s="545"/>
      <c r="L107" s="545"/>
      <c r="M107" s="545"/>
      <c r="N107" s="118"/>
      <c r="O107" s="550"/>
      <c r="P107" s="545"/>
      <c r="Q107" s="545"/>
      <c r="R107" s="545"/>
      <c r="S107" s="118"/>
      <c r="T107" s="593">
        <f>T102+T106</f>
        <v>24816812</v>
      </c>
      <c r="U107" s="614"/>
      <c r="V107" s="614"/>
      <c r="W107" s="614"/>
    </row>
    <row r="108" spans="2:23" ht="13.5" customHeight="1" x14ac:dyDescent="0.2">
      <c r="B108" s="117"/>
      <c r="C108" s="583" t="s">
        <v>354</v>
      </c>
      <c r="D108" s="609"/>
      <c r="E108" s="609"/>
      <c r="F108" s="609"/>
      <c r="G108" s="609"/>
      <c r="H108" s="609"/>
      <c r="I108" s="118"/>
      <c r="J108" s="550"/>
      <c r="K108" s="545"/>
      <c r="L108" s="545"/>
      <c r="M108" s="545"/>
      <c r="N108" s="118"/>
      <c r="O108" s="550"/>
      <c r="P108" s="545"/>
      <c r="Q108" s="545"/>
      <c r="R108" s="545"/>
      <c r="S108" s="118"/>
      <c r="T108" s="572">
        <v>102803896</v>
      </c>
      <c r="U108" s="601"/>
      <c r="V108" s="601"/>
      <c r="W108" s="601"/>
    </row>
    <row r="109" spans="2:23" ht="13.5" customHeight="1" x14ac:dyDescent="0.2">
      <c r="B109" s="117"/>
      <c r="C109" s="583" t="s">
        <v>355</v>
      </c>
      <c r="D109" s="609"/>
      <c r="E109" s="609"/>
      <c r="F109" s="609"/>
      <c r="G109" s="609"/>
      <c r="H109" s="609"/>
      <c r="I109" s="118"/>
      <c r="J109" s="550"/>
      <c r="K109" s="545"/>
      <c r="L109" s="545"/>
      <c r="M109" s="545"/>
      <c r="N109" s="118"/>
      <c r="O109" s="550"/>
      <c r="P109" s="545"/>
      <c r="Q109" s="545"/>
      <c r="R109" s="545"/>
      <c r="S109" s="118"/>
      <c r="T109" s="537">
        <v>25449115</v>
      </c>
      <c r="U109" s="616"/>
      <c r="V109" s="616"/>
      <c r="W109" s="616"/>
    </row>
    <row r="110" spans="2:23" ht="13.5" customHeight="1" thickBot="1" x14ac:dyDescent="0.25">
      <c r="B110" s="118"/>
      <c r="C110" s="583" t="s">
        <v>323</v>
      </c>
      <c r="D110" s="609"/>
      <c r="E110" s="609"/>
      <c r="F110" s="609"/>
      <c r="G110" s="609"/>
      <c r="H110" s="609"/>
      <c r="I110" s="118"/>
      <c r="J110" s="550"/>
      <c r="K110" s="545"/>
      <c r="L110" s="545"/>
      <c r="M110" s="545"/>
      <c r="N110" s="118"/>
      <c r="O110" s="550"/>
      <c r="P110" s="545"/>
      <c r="Q110" s="545"/>
      <c r="R110" s="545"/>
      <c r="S110" s="118"/>
      <c r="T110" s="617">
        <f>T107+T108+T109</f>
        <v>153069823</v>
      </c>
      <c r="U110" s="618"/>
      <c r="V110" s="618"/>
      <c r="W110" s="618"/>
    </row>
    <row r="111" spans="2:23" ht="13.5" customHeight="1" thickTop="1" x14ac:dyDescent="0.2"/>
  </sheetData>
  <mergeCells count="543">
    <mergeCell ref="AN2:AQ3"/>
    <mergeCell ref="AR2:AS3"/>
    <mergeCell ref="X3:AA3"/>
    <mergeCell ref="AB3:AE3"/>
    <mergeCell ref="AF3:AI3"/>
    <mergeCell ref="AJ3:AM3"/>
    <mergeCell ref="B2:G3"/>
    <mergeCell ref="H2:K3"/>
    <mergeCell ref="L2:O3"/>
    <mergeCell ref="P2:S3"/>
    <mergeCell ref="T2:W3"/>
    <mergeCell ref="X2:AM2"/>
    <mergeCell ref="B5:G5"/>
    <mergeCell ref="H5:K5"/>
    <mergeCell ref="L5:O5"/>
    <mergeCell ref="P5:S5"/>
    <mergeCell ref="T5:W5"/>
    <mergeCell ref="B4:G4"/>
    <mergeCell ref="H4:K4"/>
    <mergeCell ref="L4:O4"/>
    <mergeCell ref="P4:S4"/>
    <mergeCell ref="T4:W4"/>
    <mergeCell ref="X5:AA5"/>
    <mergeCell ref="AB5:AE5"/>
    <mergeCell ref="AF5:AI5"/>
    <mergeCell ref="AJ5:AM5"/>
    <mergeCell ref="AN5:AQ5"/>
    <mergeCell ref="AR5:AS5"/>
    <mergeCell ref="AB4:AE4"/>
    <mergeCell ref="AF4:AI4"/>
    <mergeCell ref="AJ4:AM4"/>
    <mergeCell ref="AN4:AQ4"/>
    <mergeCell ref="AR4:AS4"/>
    <mergeCell ref="X4:AA4"/>
    <mergeCell ref="B7:G7"/>
    <mergeCell ref="H7:K7"/>
    <mergeCell ref="L7:O7"/>
    <mergeCell ref="P7:S7"/>
    <mergeCell ref="T7:W7"/>
    <mergeCell ref="B6:G6"/>
    <mergeCell ref="H6:K6"/>
    <mergeCell ref="L6:O6"/>
    <mergeCell ref="P6:S6"/>
    <mergeCell ref="T6:W6"/>
    <mergeCell ref="X7:AA7"/>
    <mergeCell ref="AB7:AE7"/>
    <mergeCell ref="AF7:AI7"/>
    <mergeCell ref="AJ7:AM7"/>
    <mergeCell ref="AN7:AQ7"/>
    <mergeCell ref="AR7:AS7"/>
    <mergeCell ref="AB6:AE6"/>
    <mergeCell ref="AF6:AI6"/>
    <mergeCell ref="AJ6:AM6"/>
    <mergeCell ref="AN6:AQ6"/>
    <mergeCell ref="AR6:AS6"/>
    <mergeCell ref="X6:AA6"/>
    <mergeCell ref="B9:G9"/>
    <mergeCell ref="H9:K9"/>
    <mergeCell ref="L9:O9"/>
    <mergeCell ref="P9:S9"/>
    <mergeCell ref="T9:W9"/>
    <mergeCell ref="B8:G8"/>
    <mergeCell ref="H8:K8"/>
    <mergeCell ref="L8:O8"/>
    <mergeCell ref="P8:S8"/>
    <mergeCell ref="T8:W8"/>
    <mergeCell ref="X9:AA9"/>
    <mergeCell ref="AB9:AE9"/>
    <mergeCell ref="AF9:AI9"/>
    <mergeCell ref="AJ9:AM9"/>
    <mergeCell ref="AN9:AQ9"/>
    <mergeCell ref="AR9:AS9"/>
    <mergeCell ref="AB8:AE8"/>
    <mergeCell ref="AF8:AI8"/>
    <mergeCell ref="AJ8:AM8"/>
    <mergeCell ref="AN8:AQ8"/>
    <mergeCell ref="AR8:AS8"/>
    <mergeCell ref="X8:AA8"/>
    <mergeCell ref="AF12:AI13"/>
    <mergeCell ref="AJ12:AM13"/>
    <mergeCell ref="AN12:AS13"/>
    <mergeCell ref="P13:S13"/>
    <mergeCell ref="T13:W13"/>
    <mergeCell ref="B14:G14"/>
    <mergeCell ref="H14:K14"/>
    <mergeCell ref="L14:O14"/>
    <mergeCell ref="P14:S14"/>
    <mergeCell ref="T14:W14"/>
    <mergeCell ref="B12:G13"/>
    <mergeCell ref="H12:K13"/>
    <mergeCell ref="L12:O13"/>
    <mergeCell ref="P12:W12"/>
    <mergeCell ref="X12:AA13"/>
    <mergeCell ref="AB12:AE13"/>
    <mergeCell ref="X14:AA14"/>
    <mergeCell ref="AB14:AE14"/>
    <mergeCell ref="AF14:AI14"/>
    <mergeCell ref="AJ14:AM14"/>
    <mergeCell ref="AN14:AS14"/>
    <mergeCell ref="AN15:AS15"/>
    <mergeCell ref="B16:G16"/>
    <mergeCell ref="H16:K16"/>
    <mergeCell ref="L16:O16"/>
    <mergeCell ref="P16:S16"/>
    <mergeCell ref="T16:W16"/>
    <mergeCell ref="X16:AA16"/>
    <mergeCell ref="AB16:AE16"/>
    <mergeCell ref="AF16:AI16"/>
    <mergeCell ref="AJ16:AM16"/>
    <mergeCell ref="AN16:AS16"/>
    <mergeCell ref="B15:G15"/>
    <mergeCell ref="H15:K15"/>
    <mergeCell ref="L15:O15"/>
    <mergeCell ref="P15:S15"/>
    <mergeCell ref="T15:W15"/>
    <mergeCell ref="X15:AA15"/>
    <mergeCell ref="AB15:AE15"/>
    <mergeCell ref="AF15:AI15"/>
    <mergeCell ref="AJ15:AM15"/>
    <mergeCell ref="AN17:AS17"/>
    <mergeCell ref="B18:G18"/>
    <mergeCell ref="H18:K18"/>
    <mergeCell ref="L18:O18"/>
    <mergeCell ref="P18:S18"/>
    <mergeCell ref="T18:W18"/>
    <mergeCell ref="X19:AA19"/>
    <mergeCell ref="AB19:AE19"/>
    <mergeCell ref="AF19:AI19"/>
    <mergeCell ref="AJ19:AM19"/>
    <mergeCell ref="AN19:AS19"/>
    <mergeCell ref="B17:G17"/>
    <mergeCell ref="H17:K17"/>
    <mergeCell ref="L17:O17"/>
    <mergeCell ref="P17:S17"/>
    <mergeCell ref="T17:W17"/>
    <mergeCell ref="X17:AA17"/>
    <mergeCell ref="AB17:AE17"/>
    <mergeCell ref="AF17:AI17"/>
    <mergeCell ref="AJ17:AM17"/>
    <mergeCell ref="B22:AH22"/>
    <mergeCell ref="X18:AA18"/>
    <mergeCell ref="AB18:AE18"/>
    <mergeCell ref="AF18:AI18"/>
    <mergeCell ref="AJ18:AM18"/>
    <mergeCell ref="AN18:AS18"/>
    <mergeCell ref="B19:G19"/>
    <mergeCell ref="H19:K19"/>
    <mergeCell ref="L19:O19"/>
    <mergeCell ref="P19:S19"/>
    <mergeCell ref="T19:W19"/>
    <mergeCell ref="C23:J23"/>
    <mergeCell ref="L23:P23"/>
    <mergeCell ref="R23:V23"/>
    <mergeCell ref="X23:AB23"/>
    <mergeCell ref="AD23:AH23"/>
    <mergeCell ref="C24:J24"/>
    <mergeCell ref="L24:P24"/>
    <mergeCell ref="R24:V24"/>
    <mergeCell ref="X24:AB24"/>
    <mergeCell ref="AD24:AH24"/>
    <mergeCell ref="D25:J25"/>
    <mergeCell ref="L25:P25"/>
    <mergeCell ref="R25:V25"/>
    <mergeCell ref="X25:AB25"/>
    <mergeCell ref="AD25:AH25"/>
    <mergeCell ref="D26:J26"/>
    <mergeCell ref="L26:P26"/>
    <mergeCell ref="R26:V26"/>
    <mergeCell ref="X26:AB26"/>
    <mergeCell ref="AD26:AH26"/>
    <mergeCell ref="D27:J27"/>
    <mergeCell ref="L27:P27"/>
    <mergeCell ref="R27:V27"/>
    <mergeCell ref="X27:AB27"/>
    <mergeCell ref="AD27:AH27"/>
    <mergeCell ref="D28:J28"/>
    <mergeCell ref="L28:P28"/>
    <mergeCell ref="R28:V28"/>
    <mergeCell ref="X28:AB28"/>
    <mergeCell ref="AD28:AH28"/>
    <mergeCell ref="D29:J29"/>
    <mergeCell ref="L29:P29"/>
    <mergeCell ref="R29:V29"/>
    <mergeCell ref="X29:AB29"/>
    <mergeCell ref="AD29:AH29"/>
    <mergeCell ref="D30:J30"/>
    <mergeCell ref="L30:P30"/>
    <mergeCell ref="R30:V30"/>
    <mergeCell ref="X30:AB30"/>
    <mergeCell ref="AD30:AH30"/>
    <mergeCell ref="D31:J31"/>
    <mergeCell ref="L31:P31"/>
    <mergeCell ref="R31:V31"/>
    <mergeCell ref="X31:AB31"/>
    <mergeCell ref="AD31:AH31"/>
    <mergeCell ref="D32:J32"/>
    <mergeCell ref="L32:P32"/>
    <mergeCell ref="R32:V32"/>
    <mergeCell ref="X32:AB32"/>
    <mergeCell ref="AD32:AH32"/>
    <mergeCell ref="D33:J33"/>
    <mergeCell ref="L33:P33"/>
    <mergeCell ref="R33:V33"/>
    <mergeCell ref="X33:AB33"/>
    <mergeCell ref="AD33:AH33"/>
    <mergeCell ref="D34:J34"/>
    <mergeCell ref="L34:P34"/>
    <mergeCell ref="R34:V34"/>
    <mergeCell ref="X34:AB34"/>
    <mergeCell ref="AD34:AH34"/>
    <mergeCell ref="D35:J35"/>
    <mergeCell ref="L35:P35"/>
    <mergeCell ref="R35:V35"/>
    <mergeCell ref="X35:AB35"/>
    <mergeCell ref="AD35:AH35"/>
    <mergeCell ref="C36:J36"/>
    <mergeCell ref="L36:P36"/>
    <mergeCell ref="R36:V36"/>
    <mergeCell ref="X36:AB36"/>
    <mergeCell ref="AD36:AH36"/>
    <mergeCell ref="D37:J37"/>
    <mergeCell ref="L37:P37"/>
    <mergeCell ref="R37:V37"/>
    <mergeCell ref="X37:AB37"/>
    <mergeCell ref="AD37:AH37"/>
    <mergeCell ref="D38:J38"/>
    <mergeCell ref="L38:P38"/>
    <mergeCell ref="R38:V38"/>
    <mergeCell ref="X38:AB38"/>
    <mergeCell ref="AD38:AH38"/>
    <mergeCell ref="D39:J39"/>
    <mergeCell ref="L39:P39"/>
    <mergeCell ref="R39:V39"/>
    <mergeCell ref="X39:AB39"/>
    <mergeCell ref="AD39:AH39"/>
    <mergeCell ref="D40:J40"/>
    <mergeCell ref="L40:P40"/>
    <mergeCell ref="R40:V40"/>
    <mergeCell ref="X40:AB40"/>
    <mergeCell ref="AD40:AH40"/>
    <mergeCell ref="B44:AH44"/>
    <mergeCell ref="C45:J45"/>
    <mergeCell ref="L45:P45"/>
    <mergeCell ref="R45:V45"/>
    <mergeCell ref="X45:AB45"/>
    <mergeCell ref="AD45:AH45"/>
    <mergeCell ref="D41:J41"/>
    <mergeCell ref="L41:P41"/>
    <mergeCell ref="R41:V41"/>
    <mergeCell ref="X41:AB41"/>
    <mergeCell ref="AD41:AH41"/>
    <mergeCell ref="D42:J42"/>
    <mergeCell ref="L42:P42"/>
    <mergeCell ref="R42:V42"/>
    <mergeCell ref="X42:AB42"/>
    <mergeCell ref="AD42:AH42"/>
    <mergeCell ref="C46:J46"/>
    <mergeCell ref="L46:P46"/>
    <mergeCell ref="R46:V46"/>
    <mergeCell ref="X46:AB46"/>
    <mergeCell ref="AD46:AH46"/>
    <mergeCell ref="D47:J47"/>
    <mergeCell ref="L47:P47"/>
    <mergeCell ref="R47:V47"/>
    <mergeCell ref="X47:AB47"/>
    <mergeCell ref="AD47:AH47"/>
    <mergeCell ref="D48:K48"/>
    <mergeCell ref="L48:P48"/>
    <mergeCell ref="R48:V48"/>
    <mergeCell ref="X48:AB48"/>
    <mergeCell ref="AD48:AH48"/>
    <mergeCell ref="D49:J49"/>
    <mergeCell ref="L49:P49"/>
    <mergeCell ref="R49:V49"/>
    <mergeCell ref="X49:AB49"/>
    <mergeCell ref="AD49:AH49"/>
    <mergeCell ref="D50:J50"/>
    <mergeCell ref="L50:P50"/>
    <mergeCell ref="R50:V50"/>
    <mergeCell ref="X50:AB50"/>
    <mergeCell ref="AD50:AH50"/>
    <mergeCell ref="D51:J51"/>
    <mergeCell ref="L51:P51"/>
    <mergeCell ref="R51:V51"/>
    <mergeCell ref="X51:AB51"/>
    <mergeCell ref="AD51:AH51"/>
    <mergeCell ref="D52:J52"/>
    <mergeCell ref="L52:P52"/>
    <mergeCell ref="R52:V52"/>
    <mergeCell ref="X52:AB52"/>
    <mergeCell ref="AD52:AH52"/>
    <mergeCell ref="C53:J53"/>
    <mergeCell ref="L53:P53"/>
    <mergeCell ref="R53:V53"/>
    <mergeCell ref="X53:AB53"/>
    <mergeCell ref="AD53:AH53"/>
    <mergeCell ref="D54:J54"/>
    <mergeCell ref="L54:P54"/>
    <mergeCell ref="R54:V54"/>
    <mergeCell ref="X54:AB54"/>
    <mergeCell ref="AD54:AH54"/>
    <mergeCell ref="D55:K55"/>
    <mergeCell ref="L55:P55"/>
    <mergeCell ref="R55:V55"/>
    <mergeCell ref="X55:AB55"/>
    <mergeCell ref="AD55:AH55"/>
    <mergeCell ref="D56:J56"/>
    <mergeCell ref="L56:P56"/>
    <mergeCell ref="R56:V56"/>
    <mergeCell ref="X56:AB56"/>
    <mergeCell ref="AD56:AH56"/>
    <mergeCell ref="D57:J57"/>
    <mergeCell ref="L57:P57"/>
    <mergeCell ref="R57:V57"/>
    <mergeCell ref="X57:AB57"/>
    <mergeCell ref="AD57:AH57"/>
    <mergeCell ref="D58:J58"/>
    <mergeCell ref="L58:P58"/>
    <mergeCell ref="R58:V58"/>
    <mergeCell ref="X58:AB58"/>
    <mergeCell ref="AD58:AH58"/>
    <mergeCell ref="D59:J59"/>
    <mergeCell ref="L59:P59"/>
    <mergeCell ref="R59:V59"/>
    <mergeCell ref="X59:AB59"/>
    <mergeCell ref="AD59:AH59"/>
    <mergeCell ref="D60:J60"/>
    <mergeCell ref="L60:P60"/>
    <mergeCell ref="R60:V60"/>
    <mergeCell ref="X60:AB60"/>
    <mergeCell ref="AD60:AH60"/>
    <mergeCell ref="D61:J61"/>
    <mergeCell ref="L61:P61"/>
    <mergeCell ref="R61:V61"/>
    <mergeCell ref="X61:AB61"/>
    <mergeCell ref="AD61:AH61"/>
    <mergeCell ref="D62:J62"/>
    <mergeCell ref="L62:P62"/>
    <mergeCell ref="R62:V62"/>
    <mergeCell ref="X62:AB62"/>
    <mergeCell ref="AD62:AH62"/>
    <mergeCell ref="C63:J63"/>
    <mergeCell ref="L63:P63"/>
    <mergeCell ref="R63:V63"/>
    <mergeCell ref="X63:AB63"/>
    <mergeCell ref="AD63:AH63"/>
    <mergeCell ref="D64:J64"/>
    <mergeCell ref="L64:P64"/>
    <mergeCell ref="R64:V64"/>
    <mergeCell ref="X64:AB64"/>
    <mergeCell ref="AD64:AH64"/>
    <mergeCell ref="D65:J65"/>
    <mergeCell ref="L65:P65"/>
    <mergeCell ref="R65:V65"/>
    <mergeCell ref="X65:AB65"/>
    <mergeCell ref="AD65:AH65"/>
    <mergeCell ref="D66:J66"/>
    <mergeCell ref="L66:P66"/>
    <mergeCell ref="R66:V66"/>
    <mergeCell ref="X66:AB66"/>
    <mergeCell ref="AD66:AH66"/>
    <mergeCell ref="D67:J67"/>
    <mergeCell ref="L67:P67"/>
    <mergeCell ref="R67:V67"/>
    <mergeCell ref="X67:AB67"/>
    <mergeCell ref="AD67:AH67"/>
    <mergeCell ref="B70:AH70"/>
    <mergeCell ref="C71:J71"/>
    <mergeCell ref="L71:P71"/>
    <mergeCell ref="R71:V71"/>
    <mergeCell ref="X71:AB71"/>
    <mergeCell ref="AD71:AH71"/>
    <mergeCell ref="D68:J68"/>
    <mergeCell ref="L68:P68"/>
    <mergeCell ref="R68:V68"/>
    <mergeCell ref="X68:AB68"/>
    <mergeCell ref="AD68:AH68"/>
    <mergeCell ref="D69:J69"/>
    <mergeCell ref="L69:P69"/>
    <mergeCell ref="R69:V69"/>
    <mergeCell ref="X69:AB69"/>
    <mergeCell ref="AD69:AH69"/>
    <mergeCell ref="C72:J72"/>
    <mergeCell ref="L72:P72"/>
    <mergeCell ref="R72:V72"/>
    <mergeCell ref="X72:AB72"/>
    <mergeCell ref="AD72:AH72"/>
    <mergeCell ref="D73:J73"/>
    <mergeCell ref="L73:P73"/>
    <mergeCell ref="R73:V73"/>
    <mergeCell ref="X73:AB73"/>
    <mergeCell ref="AD73:AH73"/>
    <mergeCell ref="D74:J74"/>
    <mergeCell ref="L74:P74"/>
    <mergeCell ref="R74:V74"/>
    <mergeCell ref="X74:AB74"/>
    <mergeCell ref="AD74:AH74"/>
    <mergeCell ref="C75:J75"/>
    <mergeCell ref="L75:P75"/>
    <mergeCell ref="R75:V75"/>
    <mergeCell ref="X75:AB75"/>
    <mergeCell ref="AD75:AH75"/>
    <mergeCell ref="D76:J76"/>
    <mergeCell ref="L76:P76"/>
    <mergeCell ref="R76:V76"/>
    <mergeCell ref="X76:AB76"/>
    <mergeCell ref="AD76:AH76"/>
    <mergeCell ref="D77:J77"/>
    <mergeCell ref="L77:P77"/>
    <mergeCell ref="R77:V77"/>
    <mergeCell ref="X77:AB77"/>
    <mergeCell ref="AD77:AH77"/>
    <mergeCell ref="D78:J78"/>
    <mergeCell ref="L78:P78"/>
    <mergeCell ref="R78:V78"/>
    <mergeCell ref="X78:AB78"/>
    <mergeCell ref="AD78:AH78"/>
    <mergeCell ref="D79:J79"/>
    <mergeCell ref="L79:P79"/>
    <mergeCell ref="R79:V79"/>
    <mergeCell ref="X79:AB79"/>
    <mergeCell ref="AD79:AH79"/>
    <mergeCell ref="D80:J80"/>
    <mergeCell ref="L80:P80"/>
    <mergeCell ref="R80:V80"/>
    <mergeCell ref="X80:AB80"/>
    <mergeCell ref="AD80:AH80"/>
    <mergeCell ref="D81:J81"/>
    <mergeCell ref="L81:P81"/>
    <mergeCell ref="R81:V81"/>
    <mergeCell ref="X81:AB81"/>
    <mergeCell ref="AD81:AH81"/>
    <mergeCell ref="D82:J82"/>
    <mergeCell ref="L82:P82"/>
    <mergeCell ref="R82:V82"/>
    <mergeCell ref="X82:AB82"/>
    <mergeCell ref="AD82:AH82"/>
    <mergeCell ref="D83:J83"/>
    <mergeCell ref="L83:P83"/>
    <mergeCell ref="R83:V83"/>
    <mergeCell ref="X83:AB83"/>
    <mergeCell ref="AD83:AH83"/>
    <mergeCell ref="D84:J84"/>
    <mergeCell ref="L84:P84"/>
    <mergeCell ref="R84:V84"/>
    <mergeCell ref="X84:AB84"/>
    <mergeCell ref="AD84:AH84"/>
    <mergeCell ref="C87:H87"/>
    <mergeCell ref="J87:M87"/>
    <mergeCell ref="O87:R87"/>
    <mergeCell ref="T87:W87"/>
    <mergeCell ref="C90:H90"/>
    <mergeCell ref="J90:M90"/>
    <mergeCell ref="O90:R90"/>
    <mergeCell ref="T90:W90"/>
    <mergeCell ref="D91:H91"/>
    <mergeCell ref="J91:M91"/>
    <mergeCell ref="O91:R91"/>
    <mergeCell ref="T91:W91"/>
    <mergeCell ref="C88:H88"/>
    <mergeCell ref="J88:M88"/>
    <mergeCell ref="O88:R88"/>
    <mergeCell ref="T88:W88"/>
    <mergeCell ref="D89:H89"/>
    <mergeCell ref="J89:M89"/>
    <mergeCell ref="O89:R89"/>
    <mergeCell ref="T89:W89"/>
    <mergeCell ref="D94:H94"/>
    <mergeCell ref="J94:M94"/>
    <mergeCell ref="O94:R94"/>
    <mergeCell ref="T94:W94"/>
    <mergeCell ref="C95:H95"/>
    <mergeCell ref="J95:M95"/>
    <mergeCell ref="O95:R95"/>
    <mergeCell ref="T95:W95"/>
    <mergeCell ref="D92:H92"/>
    <mergeCell ref="J92:M92"/>
    <mergeCell ref="O92:R92"/>
    <mergeCell ref="T92:W92"/>
    <mergeCell ref="D93:H93"/>
    <mergeCell ref="J93:M93"/>
    <mergeCell ref="O93:R93"/>
    <mergeCell ref="T93:W93"/>
    <mergeCell ref="D98:H98"/>
    <mergeCell ref="J98:M98"/>
    <mergeCell ref="O98:R98"/>
    <mergeCell ref="T98:W98"/>
    <mergeCell ref="D99:H99"/>
    <mergeCell ref="J99:M99"/>
    <mergeCell ref="O99:R99"/>
    <mergeCell ref="T99:W99"/>
    <mergeCell ref="C96:H96"/>
    <mergeCell ref="J96:M96"/>
    <mergeCell ref="O96:R96"/>
    <mergeCell ref="T96:W96"/>
    <mergeCell ref="D97:H97"/>
    <mergeCell ref="J97:M97"/>
    <mergeCell ref="O97:R97"/>
    <mergeCell ref="T97:W97"/>
    <mergeCell ref="C102:H102"/>
    <mergeCell ref="J102:M102"/>
    <mergeCell ref="O102:R102"/>
    <mergeCell ref="T102:W102"/>
    <mergeCell ref="C103:H103"/>
    <mergeCell ref="J103:M103"/>
    <mergeCell ref="O103:R103"/>
    <mergeCell ref="T103:W103"/>
    <mergeCell ref="C100:H100"/>
    <mergeCell ref="J100:M100"/>
    <mergeCell ref="O100:R100"/>
    <mergeCell ref="T100:W100"/>
    <mergeCell ref="D101:H101"/>
    <mergeCell ref="J101:M101"/>
    <mergeCell ref="O101:R101"/>
    <mergeCell ref="T101:W101"/>
    <mergeCell ref="D106:H106"/>
    <mergeCell ref="J106:M106"/>
    <mergeCell ref="O106:R106"/>
    <mergeCell ref="T106:W106"/>
    <mergeCell ref="C107:H107"/>
    <mergeCell ref="J107:M107"/>
    <mergeCell ref="O107:R107"/>
    <mergeCell ref="T107:W107"/>
    <mergeCell ref="D104:H104"/>
    <mergeCell ref="J104:M104"/>
    <mergeCell ref="O104:R104"/>
    <mergeCell ref="T104:W104"/>
    <mergeCell ref="C105:H105"/>
    <mergeCell ref="J105:M105"/>
    <mergeCell ref="O105:R105"/>
    <mergeCell ref="T105:W105"/>
    <mergeCell ref="C110:H110"/>
    <mergeCell ref="J110:M110"/>
    <mergeCell ref="O110:R110"/>
    <mergeCell ref="T110:W110"/>
    <mergeCell ref="C108:H108"/>
    <mergeCell ref="J108:M108"/>
    <mergeCell ref="O108:R108"/>
    <mergeCell ref="T108:W108"/>
    <mergeCell ref="C109:H109"/>
    <mergeCell ref="J109:M109"/>
    <mergeCell ref="O109:R109"/>
    <mergeCell ref="T109:W109"/>
  </mergeCells>
  <phoneticPr fontId="2"/>
  <printOptions gridLinesSet="0"/>
  <pageMargins left="1.1811023622047245" right="1.1811023622047245" top="1.3779527559055118" bottom="0.78740157480314965" header="0.59055118110236227" footer="0.39370078740157483"/>
  <pageSetup paperSize="9" orientation="portrait" horizontalDpi="4294967292" verticalDpi="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Z108"/>
  <sheetViews>
    <sheetView view="pageBreakPreview" zoomScaleNormal="100" zoomScaleSheetLayoutView="100" workbookViewId="0"/>
  </sheetViews>
  <sheetFormatPr defaultRowHeight="14.4" outlineLevelCol="1" x14ac:dyDescent="0.2"/>
  <cols>
    <col min="1" max="1" width="5.6640625" style="134" customWidth="1"/>
    <col min="2" max="2" width="9" style="134"/>
    <col min="3" max="3" width="4.88671875" style="134" customWidth="1"/>
    <col min="4" max="4" width="45.21875" style="134" customWidth="1"/>
    <col min="5" max="5" width="16.6640625" style="134" bestFit="1" customWidth="1"/>
    <col min="6" max="6" width="11.6640625" style="135" customWidth="1"/>
    <col min="7" max="9" width="6.109375" style="134" customWidth="1"/>
    <col min="10" max="11" width="11.6640625" style="134" customWidth="1"/>
    <col min="12" max="12" width="7.6640625" style="134" customWidth="1"/>
    <col min="13" max="13" width="10.77734375" style="134" customWidth="1"/>
    <col min="14" max="14" width="10.77734375" style="134" customWidth="1" outlineLevel="1"/>
    <col min="15" max="26" width="11.6640625" style="134" customWidth="1" outlineLevel="1"/>
    <col min="27" max="28" width="11.6640625" style="135" customWidth="1" outlineLevel="1"/>
    <col min="29" max="29" width="12.109375" style="135" customWidth="1" outlineLevel="1"/>
    <col min="30" max="30" width="11.6640625" style="135" customWidth="1" outlineLevel="1"/>
    <col min="31" max="31" width="12.109375" style="135" customWidth="1" outlineLevel="1"/>
    <col min="32" max="34" width="11.6640625" style="134" customWidth="1" outlineLevel="1"/>
    <col min="35" max="40" width="11.6640625" style="134" customWidth="1"/>
    <col min="41" max="77" width="11.6640625" style="134" customWidth="1" outlineLevel="1"/>
    <col min="78" max="81" width="11.6640625" style="134" customWidth="1"/>
    <col min="82" max="102" width="13.6640625" style="134" customWidth="1"/>
    <col min="103" max="256" width="9" style="134"/>
    <col min="257" max="257" width="5.6640625" style="134" customWidth="1"/>
    <col min="258" max="258" width="9" style="134"/>
    <col min="259" max="259" width="4.88671875" style="134" customWidth="1"/>
    <col min="260" max="260" width="45.21875" style="134" customWidth="1"/>
    <col min="261" max="261" width="13.109375" style="134" customWidth="1"/>
    <col min="262" max="262" width="11.6640625" style="134" customWidth="1"/>
    <col min="263" max="265" width="6.109375" style="134" customWidth="1"/>
    <col min="266" max="267" width="11.6640625" style="134" customWidth="1"/>
    <col min="268" max="268" width="7.6640625" style="134" customWidth="1"/>
    <col min="269" max="270" width="10.77734375" style="134" customWidth="1"/>
    <col min="271" max="284" width="11.6640625" style="134" customWidth="1"/>
    <col min="285" max="285" width="12.109375" style="134" customWidth="1"/>
    <col min="286" max="286" width="11.6640625" style="134" customWidth="1"/>
    <col min="287" max="287" width="12.109375" style="134" customWidth="1"/>
    <col min="288" max="337" width="11.6640625" style="134" customWidth="1"/>
    <col min="338" max="340" width="13.6640625" style="134" customWidth="1"/>
    <col min="341" max="512" width="9" style="134"/>
    <col min="513" max="513" width="5.6640625" style="134" customWidth="1"/>
    <col min="514" max="514" width="9" style="134"/>
    <col min="515" max="515" width="4.88671875" style="134" customWidth="1"/>
    <col min="516" max="516" width="45.21875" style="134" customWidth="1"/>
    <col min="517" max="517" width="13.109375" style="134" customWidth="1"/>
    <col min="518" max="518" width="11.6640625" style="134" customWidth="1"/>
    <col min="519" max="521" width="6.109375" style="134" customWidth="1"/>
    <col min="522" max="523" width="11.6640625" style="134" customWidth="1"/>
    <col min="524" max="524" width="7.6640625" style="134" customWidth="1"/>
    <col min="525" max="526" width="10.77734375" style="134" customWidth="1"/>
    <col min="527" max="540" width="11.6640625" style="134" customWidth="1"/>
    <col min="541" max="541" width="12.109375" style="134" customWidth="1"/>
    <col min="542" max="542" width="11.6640625" style="134" customWidth="1"/>
    <col min="543" max="543" width="12.109375" style="134" customWidth="1"/>
    <col min="544" max="593" width="11.6640625" style="134" customWidth="1"/>
    <col min="594" max="596" width="13.6640625" style="134" customWidth="1"/>
    <col min="597" max="768" width="9" style="134"/>
    <col min="769" max="769" width="5.6640625" style="134" customWidth="1"/>
    <col min="770" max="770" width="9" style="134"/>
    <col min="771" max="771" width="4.88671875" style="134" customWidth="1"/>
    <col min="772" max="772" width="45.21875" style="134" customWidth="1"/>
    <col min="773" max="773" width="13.109375" style="134" customWidth="1"/>
    <col min="774" max="774" width="11.6640625" style="134" customWidth="1"/>
    <col min="775" max="777" width="6.109375" style="134" customWidth="1"/>
    <col min="778" max="779" width="11.6640625" style="134" customWidth="1"/>
    <col min="780" max="780" width="7.6640625" style="134" customWidth="1"/>
    <col min="781" max="782" width="10.77734375" style="134" customWidth="1"/>
    <col min="783" max="796" width="11.6640625" style="134" customWidth="1"/>
    <col min="797" max="797" width="12.109375" style="134" customWidth="1"/>
    <col min="798" max="798" width="11.6640625" style="134" customWidth="1"/>
    <col min="799" max="799" width="12.109375" style="134" customWidth="1"/>
    <col min="800" max="849" width="11.6640625" style="134" customWidth="1"/>
    <col min="850" max="852" width="13.6640625" style="134" customWidth="1"/>
    <col min="853" max="1024" width="9" style="134"/>
    <col min="1025" max="1025" width="5.6640625" style="134" customWidth="1"/>
    <col min="1026" max="1026" width="9" style="134"/>
    <col min="1027" max="1027" width="4.88671875" style="134" customWidth="1"/>
    <col min="1028" max="1028" width="45.21875" style="134" customWidth="1"/>
    <col min="1029" max="1029" width="13.109375" style="134" customWidth="1"/>
    <col min="1030" max="1030" width="11.6640625" style="134" customWidth="1"/>
    <col min="1031" max="1033" width="6.109375" style="134" customWidth="1"/>
    <col min="1034" max="1035" width="11.6640625" style="134" customWidth="1"/>
    <col min="1036" max="1036" width="7.6640625" style="134" customWidth="1"/>
    <col min="1037" max="1038" width="10.77734375" style="134" customWidth="1"/>
    <col min="1039" max="1052" width="11.6640625" style="134" customWidth="1"/>
    <col min="1053" max="1053" width="12.109375" style="134" customWidth="1"/>
    <col min="1054" max="1054" width="11.6640625" style="134" customWidth="1"/>
    <col min="1055" max="1055" width="12.109375" style="134" customWidth="1"/>
    <col min="1056" max="1105" width="11.6640625" style="134" customWidth="1"/>
    <col min="1106" max="1108" width="13.6640625" style="134" customWidth="1"/>
    <col min="1109" max="1280" width="9" style="134"/>
    <col min="1281" max="1281" width="5.6640625" style="134" customWidth="1"/>
    <col min="1282" max="1282" width="9" style="134"/>
    <col min="1283" max="1283" width="4.88671875" style="134" customWidth="1"/>
    <col min="1284" max="1284" width="45.21875" style="134" customWidth="1"/>
    <col min="1285" max="1285" width="13.109375" style="134" customWidth="1"/>
    <col min="1286" max="1286" width="11.6640625" style="134" customWidth="1"/>
    <col min="1287" max="1289" width="6.109375" style="134" customWidth="1"/>
    <col min="1290" max="1291" width="11.6640625" style="134" customWidth="1"/>
    <col min="1292" max="1292" width="7.6640625" style="134" customWidth="1"/>
    <col min="1293" max="1294" width="10.77734375" style="134" customWidth="1"/>
    <col min="1295" max="1308" width="11.6640625" style="134" customWidth="1"/>
    <col min="1309" max="1309" width="12.109375" style="134" customWidth="1"/>
    <col min="1310" max="1310" width="11.6640625" style="134" customWidth="1"/>
    <col min="1311" max="1311" width="12.109375" style="134" customWidth="1"/>
    <col min="1312" max="1361" width="11.6640625" style="134" customWidth="1"/>
    <col min="1362" max="1364" width="13.6640625" style="134" customWidth="1"/>
    <col min="1365" max="1536" width="9" style="134"/>
    <col min="1537" max="1537" width="5.6640625" style="134" customWidth="1"/>
    <col min="1538" max="1538" width="9" style="134"/>
    <col min="1539" max="1539" width="4.88671875" style="134" customWidth="1"/>
    <col min="1540" max="1540" width="45.21875" style="134" customWidth="1"/>
    <col min="1541" max="1541" width="13.109375" style="134" customWidth="1"/>
    <col min="1542" max="1542" width="11.6640625" style="134" customWidth="1"/>
    <col min="1543" max="1545" width="6.109375" style="134" customWidth="1"/>
    <col min="1546" max="1547" width="11.6640625" style="134" customWidth="1"/>
    <col min="1548" max="1548" width="7.6640625" style="134" customWidth="1"/>
    <col min="1549" max="1550" width="10.77734375" style="134" customWidth="1"/>
    <col min="1551" max="1564" width="11.6640625" style="134" customWidth="1"/>
    <col min="1565" max="1565" width="12.109375" style="134" customWidth="1"/>
    <col min="1566" max="1566" width="11.6640625" style="134" customWidth="1"/>
    <col min="1567" max="1567" width="12.109375" style="134" customWidth="1"/>
    <col min="1568" max="1617" width="11.6640625" style="134" customWidth="1"/>
    <col min="1618" max="1620" width="13.6640625" style="134" customWidth="1"/>
    <col min="1621" max="1792" width="9" style="134"/>
    <col min="1793" max="1793" width="5.6640625" style="134" customWidth="1"/>
    <col min="1794" max="1794" width="9" style="134"/>
    <col min="1795" max="1795" width="4.88671875" style="134" customWidth="1"/>
    <col min="1796" max="1796" width="45.21875" style="134" customWidth="1"/>
    <col min="1797" max="1797" width="13.109375" style="134" customWidth="1"/>
    <col min="1798" max="1798" width="11.6640625" style="134" customWidth="1"/>
    <col min="1799" max="1801" width="6.109375" style="134" customWidth="1"/>
    <col min="1802" max="1803" width="11.6640625" style="134" customWidth="1"/>
    <col min="1804" max="1804" width="7.6640625" style="134" customWidth="1"/>
    <col min="1805" max="1806" width="10.77734375" style="134" customWidth="1"/>
    <col min="1807" max="1820" width="11.6640625" style="134" customWidth="1"/>
    <col min="1821" max="1821" width="12.109375" style="134" customWidth="1"/>
    <col min="1822" max="1822" width="11.6640625" style="134" customWidth="1"/>
    <col min="1823" max="1823" width="12.109375" style="134" customWidth="1"/>
    <col min="1824" max="1873" width="11.6640625" style="134" customWidth="1"/>
    <col min="1874" max="1876" width="13.6640625" style="134" customWidth="1"/>
    <col min="1877" max="2048" width="9" style="134"/>
    <col min="2049" max="2049" width="5.6640625" style="134" customWidth="1"/>
    <col min="2050" max="2050" width="9" style="134"/>
    <col min="2051" max="2051" width="4.88671875" style="134" customWidth="1"/>
    <col min="2052" max="2052" width="45.21875" style="134" customWidth="1"/>
    <col min="2053" max="2053" width="13.109375" style="134" customWidth="1"/>
    <col min="2054" max="2054" width="11.6640625" style="134" customWidth="1"/>
    <col min="2055" max="2057" width="6.109375" style="134" customWidth="1"/>
    <col min="2058" max="2059" width="11.6640625" style="134" customWidth="1"/>
    <col min="2060" max="2060" width="7.6640625" style="134" customWidth="1"/>
    <col min="2061" max="2062" width="10.77734375" style="134" customWidth="1"/>
    <col min="2063" max="2076" width="11.6640625" style="134" customWidth="1"/>
    <col min="2077" max="2077" width="12.109375" style="134" customWidth="1"/>
    <col min="2078" max="2078" width="11.6640625" style="134" customWidth="1"/>
    <col min="2079" max="2079" width="12.109375" style="134" customWidth="1"/>
    <col min="2080" max="2129" width="11.6640625" style="134" customWidth="1"/>
    <col min="2130" max="2132" width="13.6640625" style="134" customWidth="1"/>
    <col min="2133" max="2304" width="9" style="134"/>
    <col min="2305" max="2305" width="5.6640625" style="134" customWidth="1"/>
    <col min="2306" max="2306" width="9" style="134"/>
    <col min="2307" max="2307" width="4.88671875" style="134" customWidth="1"/>
    <col min="2308" max="2308" width="45.21875" style="134" customWidth="1"/>
    <col min="2309" max="2309" width="13.109375" style="134" customWidth="1"/>
    <col min="2310" max="2310" width="11.6640625" style="134" customWidth="1"/>
    <col min="2311" max="2313" width="6.109375" style="134" customWidth="1"/>
    <col min="2314" max="2315" width="11.6640625" style="134" customWidth="1"/>
    <col min="2316" max="2316" width="7.6640625" style="134" customWidth="1"/>
    <col min="2317" max="2318" width="10.77734375" style="134" customWidth="1"/>
    <col min="2319" max="2332" width="11.6640625" style="134" customWidth="1"/>
    <col min="2333" max="2333" width="12.109375" style="134" customWidth="1"/>
    <col min="2334" max="2334" width="11.6640625" style="134" customWidth="1"/>
    <col min="2335" max="2335" width="12.109375" style="134" customWidth="1"/>
    <col min="2336" max="2385" width="11.6640625" style="134" customWidth="1"/>
    <col min="2386" max="2388" width="13.6640625" style="134" customWidth="1"/>
    <col min="2389" max="2560" width="9" style="134"/>
    <col min="2561" max="2561" width="5.6640625" style="134" customWidth="1"/>
    <col min="2562" max="2562" width="9" style="134"/>
    <col min="2563" max="2563" width="4.88671875" style="134" customWidth="1"/>
    <col min="2564" max="2564" width="45.21875" style="134" customWidth="1"/>
    <col min="2565" max="2565" width="13.109375" style="134" customWidth="1"/>
    <col min="2566" max="2566" width="11.6640625" style="134" customWidth="1"/>
    <col min="2567" max="2569" width="6.109375" style="134" customWidth="1"/>
    <col min="2570" max="2571" width="11.6640625" style="134" customWidth="1"/>
    <col min="2572" max="2572" width="7.6640625" style="134" customWidth="1"/>
    <col min="2573" max="2574" width="10.77734375" style="134" customWidth="1"/>
    <col min="2575" max="2588" width="11.6640625" style="134" customWidth="1"/>
    <col min="2589" max="2589" width="12.109375" style="134" customWidth="1"/>
    <col min="2590" max="2590" width="11.6640625" style="134" customWidth="1"/>
    <col min="2591" max="2591" width="12.109375" style="134" customWidth="1"/>
    <col min="2592" max="2641" width="11.6640625" style="134" customWidth="1"/>
    <col min="2642" max="2644" width="13.6640625" style="134" customWidth="1"/>
    <col min="2645" max="2816" width="9" style="134"/>
    <col min="2817" max="2817" width="5.6640625" style="134" customWidth="1"/>
    <col min="2818" max="2818" width="9" style="134"/>
    <col min="2819" max="2819" width="4.88671875" style="134" customWidth="1"/>
    <col min="2820" max="2820" width="45.21875" style="134" customWidth="1"/>
    <col min="2821" max="2821" width="13.109375" style="134" customWidth="1"/>
    <col min="2822" max="2822" width="11.6640625" style="134" customWidth="1"/>
    <col min="2823" max="2825" width="6.109375" style="134" customWidth="1"/>
    <col min="2826" max="2827" width="11.6640625" style="134" customWidth="1"/>
    <col min="2828" max="2828" width="7.6640625" style="134" customWidth="1"/>
    <col min="2829" max="2830" width="10.77734375" style="134" customWidth="1"/>
    <col min="2831" max="2844" width="11.6640625" style="134" customWidth="1"/>
    <col min="2845" max="2845" width="12.109375" style="134" customWidth="1"/>
    <col min="2846" max="2846" width="11.6640625" style="134" customWidth="1"/>
    <col min="2847" max="2847" width="12.109375" style="134" customWidth="1"/>
    <col min="2848" max="2897" width="11.6640625" style="134" customWidth="1"/>
    <col min="2898" max="2900" width="13.6640625" style="134" customWidth="1"/>
    <col min="2901" max="3072" width="9" style="134"/>
    <col min="3073" max="3073" width="5.6640625" style="134" customWidth="1"/>
    <col min="3074" max="3074" width="9" style="134"/>
    <col min="3075" max="3075" width="4.88671875" style="134" customWidth="1"/>
    <col min="3076" max="3076" width="45.21875" style="134" customWidth="1"/>
    <col min="3077" max="3077" width="13.109375" style="134" customWidth="1"/>
    <col min="3078" max="3078" width="11.6640625" style="134" customWidth="1"/>
    <col min="3079" max="3081" width="6.109375" style="134" customWidth="1"/>
    <col min="3082" max="3083" width="11.6640625" style="134" customWidth="1"/>
    <col min="3084" max="3084" width="7.6640625" style="134" customWidth="1"/>
    <col min="3085" max="3086" width="10.77734375" style="134" customWidth="1"/>
    <col min="3087" max="3100" width="11.6640625" style="134" customWidth="1"/>
    <col min="3101" max="3101" width="12.109375" style="134" customWidth="1"/>
    <col min="3102" max="3102" width="11.6640625" style="134" customWidth="1"/>
    <col min="3103" max="3103" width="12.109375" style="134" customWidth="1"/>
    <col min="3104" max="3153" width="11.6640625" style="134" customWidth="1"/>
    <col min="3154" max="3156" width="13.6640625" style="134" customWidth="1"/>
    <col min="3157" max="3328" width="9" style="134"/>
    <col min="3329" max="3329" width="5.6640625" style="134" customWidth="1"/>
    <col min="3330" max="3330" width="9" style="134"/>
    <col min="3331" max="3331" width="4.88671875" style="134" customWidth="1"/>
    <col min="3332" max="3332" width="45.21875" style="134" customWidth="1"/>
    <col min="3333" max="3333" width="13.109375" style="134" customWidth="1"/>
    <col min="3334" max="3334" width="11.6640625" style="134" customWidth="1"/>
    <col min="3335" max="3337" width="6.109375" style="134" customWidth="1"/>
    <col min="3338" max="3339" width="11.6640625" style="134" customWidth="1"/>
    <col min="3340" max="3340" width="7.6640625" style="134" customWidth="1"/>
    <col min="3341" max="3342" width="10.77734375" style="134" customWidth="1"/>
    <col min="3343" max="3356" width="11.6640625" style="134" customWidth="1"/>
    <col min="3357" max="3357" width="12.109375" style="134" customWidth="1"/>
    <col min="3358" max="3358" width="11.6640625" style="134" customWidth="1"/>
    <col min="3359" max="3359" width="12.109375" style="134" customWidth="1"/>
    <col min="3360" max="3409" width="11.6640625" style="134" customWidth="1"/>
    <col min="3410" max="3412" width="13.6640625" style="134" customWidth="1"/>
    <col min="3413" max="3584" width="9" style="134"/>
    <col min="3585" max="3585" width="5.6640625" style="134" customWidth="1"/>
    <col min="3586" max="3586" width="9" style="134"/>
    <col min="3587" max="3587" width="4.88671875" style="134" customWidth="1"/>
    <col min="3588" max="3588" width="45.21875" style="134" customWidth="1"/>
    <col min="3589" max="3589" width="13.109375" style="134" customWidth="1"/>
    <col min="3590" max="3590" width="11.6640625" style="134" customWidth="1"/>
    <col min="3591" max="3593" width="6.109375" style="134" customWidth="1"/>
    <col min="3594" max="3595" width="11.6640625" style="134" customWidth="1"/>
    <col min="3596" max="3596" width="7.6640625" style="134" customWidth="1"/>
    <col min="3597" max="3598" width="10.77734375" style="134" customWidth="1"/>
    <col min="3599" max="3612" width="11.6640625" style="134" customWidth="1"/>
    <col min="3613" max="3613" width="12.109375" style="134" customWidth="1"/>
    <col min="3614" max="3614" width="11.6640625" style="134" customWidth="1"/>
    <col min="3615" max="3615" width="12.109375" style="134" customWidth="1"/>
    <col min="3616" max="3665" width="11.6640625" style="134" customWidth="1"/>
    <col min="3666" max="3668" width="13.6640625" style="134" customWidth="1"/>
    <col min="3669" max="3840" width="9" style="134"/>
    <col min="3841" max="3841" width="5.6640625" style="134" customWidth="1"/>
    <col min="3842" max="3842" width="9" style="134"/>
    <col min="3843" max="3843" width="4.88671875" style="134" customWidth="1"/>
    <col min="3844" max="3844" width="45.21875" style="134" customWidth="1"/>
    <col min="3845" max="3845" width="13.109375" style="134" customWidth="1"/>
    <col min="3846" max="3846" width="11.6640625" style="134" customWidth="1"/>
    <col min="3847" max="3849" width="6.109375" style="134" customWidth="1"/>
    <col min="3850" max="3851" width="11.6640625" style="134" customWidth="1"/>
    <col min="3852" max="3852" width="7.6640625" style="134" customWidth="1"/>
    <col min="3853" max="3854" width="10.77734375" style="134" customWidth="1"/>
    <col min="3855" max="3868" width="11.6640625" style="134" customWidth="1"/>
    <col min="3869" max="3869" width="12.109375" style="134" customWidth="1"/>
    <col min="3870" max="3870" width="11.6640625" style="134" customWidth="1"/>
    <col min="3871" max="3871" width="12.109375" style="134" customWidth="1"/>
    <col min="3872" max="3921" width="11.6640625" style="134" customWidth="1"/>
    <col min="3922" max="3924" width="13.6640625" style="134" customWidth="1"/>
    <col min="3925" max="4096" width="9" style="134"/>
    <col min="4097" max="4097" width="5.6640625" style="134" customWidth="1"/>
    <col min="4098" max="4098" width="9" style="134"/>
    <col min="4099" max="4099" width="4.88671875" style="134" customWidth="1"/>
    <col min="4100" max="4100" width="45.21875" style="134" customWidth="1"/>
    <col min="4101" max="4101" width="13.109375" style="134" customWidth="1"/>
    <col min="4102" max="4102" width="11.6640625" style="134" customWidth="1"/>
    <col min="4103" max="4105" width="6.109375" style="134" customWidth="1"/>
    <col min="4106" max="4107" width="11.6640625" style="134" customWidth="1"/>
    <col min="4108" max="4108" width="7.6640625" style="134" customWidth="1"/>
    <col min="4109" max="4110" width="10.77734375" style="134" customWidth="1"/>
    <col min="4111" max="4124" width="11.6640625" style="134" customWidth="1"/>
    <col min="4125" max="4125" width="12.109375" style="134" customWidth="1"/>
    <col min="4126" max="4126" width="11.6640625" style="134" customWidth="1"/>
    <col min="4127" max="4127" width="12.109375" style="134" customWidth="1"/>
    <col min="4128" max="4177" width="11.6640625" style="134" customWidth="1"/>
    <col min="4178" max="4180" width="13.6640625" style="134" customWidth="1"/>
    <col min="4181" max="4352" width="9" style="134"/>
    <col min="4353" max="4353" width="5.6640625" style="134" customWidth="1"/>
    <col min="4354" max="4354" width="9" style="134"/>
    <col min="4355" max="4355" width="4.88671875" style="134" customWidth="1"/>
    <col min="4356" max="4356" width="45.21875" style="134" customWidth="1"/>
    <col min="4357" max="4357" width="13.109375" style="134" customWidth="1"/>
    <col min="4358" max="4358" width="11.6640625" style="134" customWidth="1"/>
    <col min="4359" max="4361" width="6.109375" style="134" customWidth="1"/>
    <col min="4362" max="4363" width="11.6640625" style="134" customWidth="1"/>
    <col min="4364" max="4364" width="7.6640625" style="134" customWidth="1"/>
    <col min="4365" max="4366" width="10.77734375" style="134" customWidth="1"/>
    <col min="4367" max="4380" width="11.6640625" style="134" customWidth="1"/>
    <col min="4381" max="4381" width="12.109375" style="134" customWidth="1"/>
    <col min="4382" max="4382" width="11.6640625" style="134" customWidth="1"/>
    <col min="4383" max="4383" width="12.109375" style="134" customWidth="1"/>
    <col min="4384" max="4433" width="11.6640625" style="134" customWidth="1"/>
    <col min="4434" max="4436" width="13.6640625" style="134" customWidth="1"/>
    <col min="4437" max="4608" width="9" style="134"/>
    <col min="4609" max="4609" width="5.6640625" style="134" customWidth="1"/>
    <col min="4610" max="4610" width="9" style="134"/>
    <col min="4611" max="4611" width="4.88671875" style="134" customWidth="1"/>
    <col min="4612" max="4612" width="45.21875" style="134" customWidth="1"/>
    <col min="4613" max="4613" width="13.109375" style="134" customWidth="1"/>
    <col min="4614" max="4614" width="11.6640625" style="134" customWidth="1"/>
    <col min="4615" max="4617" width="6.109375" style="134" customWidth="1"/>
    <col min="4618" max="4619" width="11.6640625" style="134" customWidth="1"/>
    <col min="4620" max="4620" width="7.6640625" style="134" customWidth="1"/>
    <col min="4621" max="4622" width="10.77734375" style="134" customWidth="1"/>
    <col min="4623" max="4636" width="11.6640625" style="134" customWidth="1"/>
    <col min="4637" max="4637" width="12.109375" style="134" customWidth="1"/>
    <col min="4638" max="4638" width="11.6640625" style="134" customWidth="1"/>
    <col min="4639" max="4639" width="12.109375" style="134" customWidth="1"/>
    <col min="4640" max="4689" width="11.6640625" style="134" customWidth="1"/>
    <col min="4690" max="4692" width="13.6640625" style="134" customWidth="1"/>
    <col min="4693" max="4864" width="9" style="134"/>
    <col min="4865" max="4865" width="5.6640625" style="134" customWidth="1"/>
    <col min="4866" max="4866" width="9" style="134"/>
    <col min="4867" max="4867" width="4.88671875" style="134" customWidth="1"/>
    <col min="4868" max="4868" width="45.21875" style="134" customWidth="1"/>
    <col min="4869" max="4869" width="13.109375" style="134" customWidth="1"/>
    <col min="4870" max="4870" width="11.6640625" style="134" customWidth="1"/>
    <col min="4871" max="4873" width="6.109375" style="134" customWidth="1"/>
    <col min="4874" max="4875" width="11.6640625" style="134" customWidth="1"/>
    <col min="4876" max="4876" width="7.6640625" style="134" customWidth="1"/>
    <col min="4877" max="4878" width="10.77734375" style="134" customWidth="1"/>
    <col min="4879" max="4892" width="11.6640625" style="134" customWidth="1"/>
    <col min="4893" max="4893" width="12.109375" style="134" customWidth="1"/>
    <col min="4894" max="4894" width="11.6640625" style="134" customWidth="1"/>
    <col min="4895" max="4895" width="12.109375" style="134" customWidth="1"/>
    <col min="4896" max="4945" width="11.6640625" style="134" customWidth="1"/>
    <col min="4946" max="4948" width="13.6640625" style="134" customWidth="1"/>
    <col min="4949" max="5120" width="9" style="134"/>
    <col min="5121" max="5121" width="5.6640625" style="134" customWidth="1"/>
    <col min="5122" max="5122" width="9" style="134"/>
    <col min="5123" max="5123" width="4.88671875" style="134" customWidth="1"/>
    <col min="5124" max="5124" width="45.21875" style="134" customWidth="1"/>
    <col min="5125" max="5125" width="13.109375" style="134" customWidth="1"/>
    <col min="5126" max="5126" width="11.6640625" style="134" customWidth="1"/>
    <col min="5127" max="5129" width="6.109375" style="134" customWidth="1"/>
    <col min="5130" max="5131" width="11.6640625" style="134" customWidth="1"/>
    <col min="5132" max="5132" width="7.6640625" style="134" customWidth="1"/>
    <col min="5133" max="5134" width="10.77734375" style="134" customWidth="1"/>
    <col min="5135" max="5148" width="11.6640625" style="134" customWidth="1"/>
    <col min="5149" max="5149" width="12.109375" style="134" customWidth="1"/>
    <col min="5150" max="5150" width="11.6640625" style="134" customWidth="1"/>
    <col min="5151" max="5151" width="12.109375" style="134" customWidth="1"/>
    <col min="5152" max="5201" width="11.6640625" style="134" customWidth="1"/>
    <col min="5202" max="5204" width="13.6640625" style="134" customWidth="1"/>
    <col min="5205" max="5376" width="9" style="134"/>
    <col min="5377" max="5377" width="5.6640625" style="134" customWidth="1"/>
    <col min="5378" max="5378" width="9" style="134"/>
    <col min="5379" max="5379" width="4.88671875" style="134" customWidth="1"/>
    <col min="5380" max="5380" width="45.21875" style="134" customWidth="1"/>
    <col min="5381" max="5381" width="13.109375" style="134" customWidth="1"/>
    <col min="5382" max="5382" width="11.6640625" style="134" customWidth="1"/>
    <col min="5383" max="5385" width="6.109375" style="134" customWidth="1"/>
    <col min="5386" max="5387" width="11.6640625" style="134" customWidth="1"/>
    <col min="5388" max="5388" width="7.6640625" style="134" customWidth="1"/>
    <col min="5389" max="5390" width="10.77734375" style="134" customWidth="1"/>
    <col min="5391" max="5404" width="11.6640625" style="134" customWidth="1"/>
    <col min="5405" max="5405" width="12.109375" style="134" customWidth="1"/>
    <col min="5406" max="5406" width="11.6640625" style="134" customWidth="1"/>
    <col min="5407" max="5407" width="12.109375" style="134" customWidth="1"/>
    <col min="5408" max="5457" width="11.6640625" style="134" customWidth="1"/>
    <col min="5458" max="5460" width="13.6640625" style="134" customWidth="1"/>
    <col min="5461" max="5632" width="9" style="134"/>
    <col min="5633" max="5633" width="5.6640625" style="134" customWidth="1"/>
    <col min="5634" max="5634" width="9" style="134"/>
    <col min="5635" max="5635" width="4.88671875" style="134" customWidth="1"/>
    <col min="5636" max="5636" width="45.21875" style="134" customWidth="1"/>
    <col min="5637" max="5637" width="13.109375" style="134" customWidth="1"/>
    <col min="5638" max="5638" width="11.6640625" style="134" customWidth="1"/>
    <col min="5639" max="5641" width="6.109375" style="134" customWidth="1"/>
    <col min="5642" max="5643" width="11.6640625" style="134" customWidth="1"/>
    <col min="5644" max="5644" width="7.6640625" style="134" customWidth="1"/>
    <col min="5645" max="5646" width="10.77734375" style="134" customWidth="1"/>
    <col min="5647" max="5660" width="11.6640625" style="134" customWidth="1"/>
    <col min="5661" max="5661" width="12.109375" style="134" customWidth="1"/>
    <col min="5662" max="5662" width="11.6640625" style="134" customWidth="1"/>
    <col min="5663" max="5663" width="12.109375" style="134" customWidth="1"/>
    <col min="5664" max="5713" width="11.6640625" style="134" customWidth="1"/>
    <col min="5714" max="5716" width="13.6640625" style="134" customWidth="1"/>
    <col min="5717" max="5888" width="9" style="134"/>
    <col min="5889" max="5889" width="5.6640625" style="134" customWidth="1"/>
    <col min="5890" max="5890" width="9" style="134"/>
    <col min="5891" max="5891" width="4.88671875" style="134" customWidth="1"/>
    <col min="5892" max="5892" width="45.21875" style="134" customWidth="1"/>
    <col min="5893" max="5893" width="13.109375" style="134" customWidth="1"/>
    <col min="5894" max="5894" width="11.6640625" style="134" customWidth="1"/>
    <col min="5895" max="5897" width="6.109375" style="134" customWidth="1"/>
    <col min="5898" max="5899" width="11.6640625" style="134" customWidth="1"/>
    <col min="5900" max="5900" width="7.6640625" style="134" customWidth="1"/>
    <col min="5901" max="5902" width="10.77734375" style="134" customWidth="1"/>
    <col min="5903" max="5916" width="11.6640625" style="134" customWidth="1"/>
    <col min="5917" max="5917" width="12.109375" style="134" customWidth="1"/>
    <col min="5918" max="5918" width="11.6640625" style="134" customWidth="1"/>
    <col min="5919" max="5919" width="12.109375" style="134" customWidth="1"/>
    <col min="5920" max="5969" width="11.6640625" style="134" customWidth="1"/>
    <col min="5970" max="5972" width="13.6640625" style="134" customWidth="1"/>
    <col min="5973" max="6144" width="9" style="134"/>
    <col min="6145" max="6145" width="5.6640625" style="134" customWidth="1"/>
    <col min="6146" max="6146" width="9" style="134"/>
    <col min="6147" max="6147" width="4.88671875" style="134" customWidth="1"/>
    <col min="6148" max="6148" width="45.21875" style="134" customWidth="1"/>
    <col min="6149" max="6149" width="13.109375" style="134" customWidth="1"/>
    <col min="6150" max="6150" width="11.6640625" style="134" customWidth="1"/>
    <col min="6151" max="6153" width="6.109375" style="134" customWidth="1"/>
    <col min="6154" max="6155" width="11.6640625" style="134" customWidth="1"/>
    <col min="6156" max="6156" width="7.6640625" style="134" customWidth="1"/>
    <col min="6157" max="6158" width="10.77734375" style="134" customWidth="1"/>
    <col min="6159" max="6172" width="11.6640625" style="134" customWidth="1"/>
    <col min="6173" max="6173" width="12.109375" style="134" customWidth="1"/>
    <col min="6174" max="6174" width="11.6640625" style="134" customWidth="1"/>
    <col min="6175" max="6175" width="12.109375" style="134" customWidth="1"/>
    <col min="6176" max="6225" width="11.6640625" style="134" customWidth="1"/>
    <col min="6226" max="6228" width="13.6640625" style="134" customWidth="1"/>
    <col min="6229" max="6400" width="9" style="134"/>
    <col min="6401" max="6401" width="5.6640625" style="134" customWidth="1"/>
    <col min="6402" max="6402" width="9" style="134"/>
    <col min="6403" max="6403" width="4.88671875" style="134" customWidth="1"/>
    <col min="6404" max="6404" width="45.21875" style="134" customWidth="1"/>
    <col min="6405" max="6405" width="13.109375" style="134" customWidth="1"/>
    <col min="6406" max="6406" width="11.6640625" style="134" customWidth="1"/>
    <col min="6407" max="6409" width="6.109375" style="134" customWidth="1"/>
    <col min="6410" max="6411" width="11.6640625" style="134" customWidth="1"/>
    <col min="6412" max="6412" width="7.6640625" style="134" customWidth="1"/>
    <col min="6413" max="6414" width="10.77734375" style="134" customWidth="1"/>
    <col min="6415" max="6428" width="11.6640625" style="134" customWidth="1"/>
    <col min="6429" max="6429" width="12.109375" style="134" customWidth="1"/>
    <col min="6430" max="6430" width="11.6640625" style="134" customWidth="1"/>
    <col min="6431" max="6431" width="12.109375" style="134" customWidth="1"/>
    <col min="6432" max="6481" width="11.6640625" style="134" customWidth="1"/>
    <col min="6482" max="6484" width="13.6640625" style="134" customWidth="1"/>
    <col min="6485" max="6656" width="9" style="134"/>
    <col min="6657" max="6657" width="5.6640625" style="134" customWidth="1"/>
    <col min="6658" max="6658" width="9" style="134"/>
    <col min="6659" max="6659" width="4.88671875" style="134" customWidth="1"/>
    <col min="6660" max="6660" width="45.21875" style="134" customWidth="1"/>
    <col min="6661" max="6661" width="13.109375" style="134" customWidth="1"/>
    <col min="6662" max="6662" width="11.6640625" style="134" customWidth="1"/>
    <col min="6663" max="6665" width="6.109375" style="134" customWidth="1"/>
    <col min="6666" max="6667" width="11.6640625" style="134" customWidth="1"/>
    <col min="6668" max="6668" width="7.6640625" style="134" customWidth="1"/>
    <col min="6669" max="6670" width="10.77734375" style="134" customWidth="1"/>
    <col min="6671" max="6684" width="11.6640625" style="134" customWidth="1"/>
    <col min="6685" max="6685" width="12.109375" style="134" customWidth="1"/>
    <col min="6686" max="6686" width="11.6640625" style="134" customWidth="1"/>
    <col min="6687" max="6687" width="12.109375" style="134" customWidth="1"/>
    <col min="6688" max="6737" width="11.6640625" style="134" customWidth="1"/>
    <col min="6738" max="6740" width="13.6640625" style="134" customWidth="1"/>
    <col min="6741" max="6912" width="9" style="134"/>
    <col min="6913" max="6913" width="5.6640625" style="134" customWidth="1"/>
    <col min="6914" max="6914" width="9" style="134"/>
    <col min="6915" max="6915" width="4.88671875" style="134" customWidth="1"/>
    <col min="6916" max="6916" width="45.21875" style="134" customWidth="1"/>
    <col min="6917" max="6917" width="13.109375" style="134" customWidth="1"/>
    <col min="6918" max="6918" width="11.6640625" style="134" customWidth="1"/>
    <col min="6919" max="6921" width="6.109375" style="134" customWidth="1"/>
    <col min="6922" max="6923" width="11.6640625" style="134" customWidth="1"/>
    <col min="6924" max="6924" width="7.6640625" style="134" customWidth="1"/>
    <col min="6925" max="6926" width="10.77734375" style="134" customWidth="1"/>
    <col min="6927" max="6940" width="11.6640625" style="134" customWidth="1"/>
    <col min="6941" max="6941" width="12.109375" style="134" customWidth="1"/>
    <col min="6942" max="6942" width="11.6640625" style="134" customWidth="1"/>
    <col min="6943" max="6943" width="12.109375" style="134" customWidth="1"/>
    <col min="6944" max="6993" width="11.6640625" style="134" customWidth="1"/>
    <col min="6994" max="6996" width="13.6640625" style="134" customWidth="1"/>
    <col min="6997" max="7168" width="9" style="134"/>
    <col min="7169" max="7169" width="5.6640625" style="134" customWidth="1"/>
    <col min="7170" max="7170" width="9" style="134"/>
    <col min="7171" max="7171" width="4.88671875" style="134" customWidth="1"/>
    <col min="7172" max="7172" width="45.21875" style="134" customWidth="1"/>
    <col min="7173" max="7173" width="13.109375" style="134" customWidth="1"/>
    <col min="7174" max="7174" width="11.6640625" style="134" customWidth="1"/>
    <col min="7175" max="7177" width="6.109375" style="134" customWidth="1"/>
    <col min="7178" max="7179" width="11.6640625" style="134" customWidth="1"/>
    <col min="7180" max="7180" width="7.6640625" style="134" customWidth="1"/>
    <col min="7181" max="7182" width="10.77734375" style="134" customWidth="1"/>
    <col min="7183" max="7196" width="11.6640625" style="134" customWidth="1"/>
    <col min="7197" max="7197" width="12.109375" style="134" customWidth="1"/>
    <col min="7198" max="7198" width="11.6640625" style="134" customWidth="1"/>
    <col min="7199" max="7199" width="12.109375" style="134" customWidth="1"/>
    <col min="7200" max="7249" width="11.6640625" style="134" customWidth="1"/>
    <col min="7250" max="7252" width="13.6640625" style="134" customWidth="1"/>
    <col min="7253" max="7424" width="9" style="134"/>
    <col min="7425" max="7425" width="5.6640625" style="134" customWidth="1"/>
    <col min="7426" max="7426" width="9" style="134"/>
    <col min="7427" max="7427" width="4.88671875" style="134" customWidth="1"/>
    <col min="7428" max="7428" width="45.21875" style="134" customWidth="1"/>
    <col min="7429" max="7429" width="13.109375" style="134" customWidth="1"/>
    <col min="7430" max="7430" width="11.6640625" style="134" customWidth="1"/>
    <col min="7431" max="7433" width="6.109375" style="134" customWidth="1"/>
    <col min="7434" max="7435" width="11.6640625" style="134" customWidth="1"/>
    <col min="7436" max="7436" width="7.6640625" style="134" customWidth="1"/>
    <col min="7437" max="7438" width="10.77734375" style="134" customWidth="1"/>
    <col min="7439" max="7452" width="11.6640625" style="134" customWidth="1"/>
    <col min="7453" max="7453" width="12.109375" style="134" customWidth="1"/>
    <col min="7454" max="7454" width="11.6640625" style="134" customWidth="1"/>
    <col min="7455" max="7455" width="12.109375" style="134" customWidth="1"/>
    <col min="7456" max="7505" width="11.6640625" style="134" customWidth="1"/>
    <col min="7506" max="7508" width="13.6640625" style="134" customWidth="1"/>
    <col min="7509" max="7680" width="9" style="134"/>
    <col min="7681" max="7681" width="5.6640625" style="134" customWidth="1"/>
    <col min="7682" max="7682" width="9" style="134"/>
    <col min="7683" max="7683" width="4.88671875" style="134" customWidth="1"/>
    <col min="7684" max="7684" width="45.21875" style="134" customWidth="1"/>
    <col min="7685" max="7685" width="13.109375" style="134" customWidth="1"/>
    <col min="7686" max="7686" width="11.6640625" style="134" customWidth="1"/>
    <col min="7687" max="7689" width="6.109375" style="134" customWidth="1"/>
    <col min="7690" max="7691" width="11.6640625" style="134" customWidth="1"/>
    <col min="7692" max="7692" width="7.6640625" style="134" customWidth="1"/>
    <col min="7693" max="7694" width="10.77734375" style="134" customWidth="1"/>
    <col min="7695" max="7708" width="11.6640625" style="134" customWidth="1"/>
    <col min="7709" max="7709" width="12.109375" style="134" customWidth="1"/>
    <col min="7710" max="7710" width="11.6640625" style="134" customWidth="1"/>
    <col min="7711" max="7711" width="12.109375" style="134" customWidth="1"/>
    <col min="7712" max="7761" width="11.6640625" style="134" customWidth="1"/>
    <col min="7762" max="7764" width="13.6640625" style="134" customWidth="1"/>
    <col min="7765" max="7936" width="9" style="134"/>
    <col min="7937" max="7937" width="5.6640625" style="134" customWidth="1"/>
    <col min="7938" max="7938" width="9" style="134"/>
    <col min="7939" max="7939" width="4.88671875" style="134" customWidth="1"/>
    <col min="7940" max="7940" width="45.21875" style="134" customWidth="1"/>
    <col min="7941" max="7941" width="13.109375" style="134" customWidth="1"/>
    <col min="7942" max="7942" width="11.6640625" style="134" customWidth="1"/>
    <col min="7943" max="7945" width="6.109375" style="134" customWidth="1"/>
    <col min="7946" max="7947" width="11.6640625" style="134" customWidth="1"/>
    <col min="7948" max="7948" width="7.6640625" style="134" customWidth="1"/>
    <col min="7949" max="7950" width="10.77734375" style="134" customWidth="1"/>
    <col min="7951" max="7964" width="11.6640625" style="134" customWidth="1"/>
    <col min="7965" max="7965" width="12.109375" style="134" customWidth="1"/>
    <col min="7966" max="7966" width="11.6640625" style="134" customWidth="1"/>
    <col min="7967" max="7967" width="12.109375" style="134" customWidth="1"/>
    <col min="7968" max="8017" width="11.6640625" style="134" customWidth="1"/>
    <col min="8018" max="8020" width="13.6640625" style="134" customWidth="1"/>
    <col min="8021" max="8192" width="9" style="134"/>
    <col min="8193" max="8193" width="5.6640625" style="134" customWidth="1"/>
    <col min="8194" max="8194" width="9" style="134"/>
    <col min="8195" max="8195" width="4.88671875" style="134" customWidth="1"/>
    <col min="8196" max="8196" width="45.21875" style="134" customWidth="1"/>
    <col min="8197" max="8197" width="13.109375" style="134" customWidth="1"/>
    <col min="8198" max="8198" width="11.6640625" style="134" customWidth="1"/>
    <col min="8199" max="8201" width="6.109375" style="134" customWidth="1"/>
    <col min="8202" max="8203" width="11.6640625" style="134" customWidth="1"/>
    <col min="8204" max="8204" width="7.6640625" style="134" customWidth="1"/>
    <col min="8205" max="8206" width="10.77734375" style="134" customWidth="1"/>
    <col min="8207" max="8220" width="11.6640625" style="134" customWidth="1"/>
    <col min="8221" max="8221" width="12.109375" style="134" customWidth="1"/>
    <col min="8222" max="8222" width="11.6640625" style="134" customWidth="1"/>
    <col min="8223" max="8223" width="12.109375" style="134" customWidth="1"/>
    <col min="8224" max="8273" width="11.6640625" style="134" customWidth="1"/>
    <col min="8274" max="8276" width="13.6640625" style="134" customWidth="1"/>
    <col min="8277" max="8448" width="9" style="134"/>
    <col min="8449" max="8449" width="5.6640625" style="134" customWidth="1"/>
    <col min="8450" max="8450" width="9" style="134"/>
    <col min="8451" max="8451" width="4.88671875" style="134" customWidth="1"/>
    <col min="8452" max="8452" width="45.21875" style="134" customWidth="1"/>
    <col min="8453" max="8453" width="13.109375" style="134" customWidth="1"/>
    <col min="8454" max="8454" width="11.6640625" style="134" customWidth="1"/>
    <col min="8455" max="8457" width="6.109375" style="134" customWidth="1"/>
    <col min="8458" max="8459" width="11.6640625" style="134" customWidth="1"/>
    <col min="8460" max="8460" width="7.6640625" style="134" customWidth="1"/>
    <col min="8461" max="8462" width="10.77734375" style="134" customWidth="1"/>
    <col min="8463" max="8476" width="11.6640625" style="134" customWidth="1"/>
    <col min="8477" max="8477" width="12.109375" style="134" customWidth="1"/>
    <col min="8478" max="8478" width="11.6640625" style="134" customWidth="1"/>
    <col min="8479" max="8479" width="12.109375" style="134" customWidth="1"/>
    <col min="8480" max="8529" width="11.6640625" style="134" customWidth="1"/>
    <col min="8530" max="8532" width="13.6640625" style="134" customWidth="1"/>
    <col min="8533" max="8704" width="9" style="134"/>
    <col min="8705" max="8705" width="5.6640625" style="134" customWidth="1"/>
    <col min="8706" max="8706" width="9" style="134"/>
    <col min="8707" max="8707" width="4.88671875" style="134" customWidth="1"/>
    <col min="8708" max="8708" width="45.21875" style="134" customWidth="1"/>
    <col min="8709" max="8709" width="13.109375" style="134" customWidth="1"/>
    <col min="8710" max="8710" width="11.6640625" style="134" customWidth="1"/>
    <col min="8711" max="8713" width="6.109375" style="134" customWidth="1"/>
    <col min="8714" max="8715" width="11.6640625" style="134" customWidth="1"/>
    <col min="8716" max="8716" width="7.6640625" style="134" customWidth="1"/>
    <col min="8717" max="8718" width="10.77734375" style="134" customWidth="1"/>
    <col min="8719" max="8732" width="11.6640625" style="134" customWidth="1"/>
    <col min="8733" max="8733" width="12.109375" style="134" customWidth="1"/>
    <col min="8734" max="8734" width="11.6640625" style="134" customWidth="1"/>
    <col min="8735" max="8735" width="12.109375" style="134" customWidth="1"/>
    <col min="8736" max="8785" width="11.6640625" style="134" customWidth="1"/>
    <col min="8786" max="8788" width="13.6640625" style="134" customWidth="1"/>
    <col min="8789" max="8960" width="9" style="134"/>
    <col min="8961" max="8961" width="5.6640625" style="134" customWidth="1"/>
    <col min="8962" max="8962" width="9" style="134"/>
    <col min="8963" max="8963" width="4.88671875" style="134" customWidth="1"/>
    <col min="8964" max="8964" width="45.21875" style="134" customWidth="1"/>
    <col min="8965" max="8965" width="13.109375" style="134" customWidth="1"/>
    <col min="8966" max="8966" width="11.6640625" style="134" customWidth="1"/>
    <col min="8967" max="8969" width="6.109375" style="134" customWidth="1"/>
    <col min="8970" max="8971" width="11.6640625" style="134" customWidth="1"/>
    <col min="8972" max="8972" width="7.6640625" style="134" customWidth="1"/>
    <col min="8973" max="8974" width="10.77734375" style="134" customWidth="1"/>
    <col min="8975" max="8988" width="11.6640625" style="134" customWidth="1"/>
    <col min="8989" max="8989" width="12.109375" style="134" customWidth="1"/>
    <col min="8990" max="8990" width="11.6640625" style="134" customWidth="1"/>
    <col min="8991" max="8991" width="12.109375" style="134" customWidth="1"/>
    <col min="8992" max="9041" width="11.6640625" style="134" customWidth="1"/>
    <col min="9042" max="9044" width="13.6640625" style="134" customWidth="1"/>
    <col min="9045" max="9216" width="9" style="134"/>
    <col min="9217" max="9217" width="5.6640625" style="134" customWidth="1"/>
    <col min="9218" max="9218" width="9" style="134"/>
    <col min="9219" max="9219" width="4.88671875" style="134" customWidth="1"/>
    <col min="9220" max="9220" width="45.21875" style="134" customWidth="1"/>
    <col min="9221" max="9221" width="13.109375" style="134" customWidth="1"/>
    <col min="9222" max="9222" width="11.6640625" style="134" customWidth="1"/>
    <col min="9223" max="9225" width="6.109375" style="134" customWidth="1"/>
    <col min="9226" max="9227" width="11.6640625" style="134" customWidth="1"/>
    <col min="9228" max="9228" width="7.6640625" style="134" customWidth="1"/>
    <col min="9229" max="9230" width="10.77734375" style="134" customWidth="1"/>
    <col min="9231" max="9244" width="11.6640625" style="134" customWidth="1"/>
    <col min="9245" max="9245" width="12.109375" style="134" customWidth="1"/>
    <col min="9246" max="9246" width="11.6640625" style="134" customWidth="1"/>
    <col min="9247" max="9247" width="12.109375" style="134" customWidth="1"/>
    <col min="9248" max="9297" width="11.6640625" style="134" customWidth="1"/>
    <col min="9298" max="9300" width="13.6640625" style="134" customWidth="1"/>
    <col min="9301" max="9472" width="9" style="134"/>
    <col min="9473" max="9473" width="5.6640625" style="134" customWidth="1"/>
    <col min="9474" max="9474" width="9" style="134"/>
    <col min="9475" max="9475" width="4.88671875" style="134" customWidth="1"/>
    <col min="9476" max="9476" width="45.21875" style="134" customWidth="1"/>
    <col min="9477" max="9477" width="13.109375" style="134" customWidth="1"/>
    <col min="9478" max="9478" width="11.6640625" style="134" customWidth="1"/>
    <col min="9479" max="9481" width="6.109375" style="134" customWidth="1"/>
    <col min="9482" max="9483" width="11.6640625" style="134" customWidth="1"/>
    <col min="9484" max="9484" width="7.6640625" style="134" customWidth="1"/>
    <col min="9485" max="9486" width="10.77734375" style="134" customWidth="1"/>
    <col min="9487" max="9500" width="11.6640625" style="134" customWidth="1"/>
    <col min="9501" max="9501" width="12.109375" style="134" customWidth="1"/>
    <col min="9502" max="9502" width="11.6640625" style="134" customWidth="1"/>
    <col min="9503" max="9503" width="12.109375" style="134" customWidth="1"/>
    <col min="9504" max="9553" width="11.6640625" style="134" customWidth="1"/>
    <col min="9554" max="9556" width="13.6640625" style="134" customWidth="1"/>
    <col min="9557" max="9728" width="9" style="134"/>
    <col min="9729" max="9729" width="5.6640625" style="134" customWidth="1"/>
    <col min="9730" max="9730" width="9" style="134"/>
    <col min="9731" max="9731" width="4.88671875" style="134" customWidth="1"/>
    <col min="9732" max="9732" width="45.21875" style="134" customWidth="1"/>
    <col min="9733" max="9733" width="13.109375" style="134" customWidth="1"/>
    <col min="9734" max="9734" width="11.6640625" style="134" customWidth="1"/>
    <col min="9735" max="9737" width="6.109375" style="134" customWidth="1"/>
    <col min="9738" max="9739" width="11.6640625" style="134" customWidth="1"/>
    <col min="9740" max="9740" width="7.6640625" style="134" customWidth="1"/>
    <col min="9741" max="9742" width="10.77734375" style="134" customWidth="1"/>
    <col min="9743" max="9756" width="11.6640625" style="134" customWidth="1"/>
    <col min="9757" max="9757" width="12.109375" style="134" customWidth="1"/>
    <col min="9758" max="9758" width="11.6640625" style="134" customWidth="1"/>
    <col min="9759" max="9759" width="12.109375" style="134" customWidth="1"/>
    <col min="9760" max="9809" width="11.6640625" style="134" customWidth="1"/>
    <col min="9810" max="9812" width="13.6640625" style="134" customWidth="1"/>
    <col min="9813" max="9984" width="9" style="134"/>
    <col min="9985" max="9985" width="5.6640625" style="134" customWidth="1"/>
    <col min="9986" max="9986" width="9" style="134"/>
    <col min="9987" max="9987" width="4.88671875" style="134" customWidth="1"/>
    <col min="9988" max="9988" width="45.21875" style="134" customWidth="1"/>
    <col min="9989" max="9989" width="13.109375" style="134" customWidth="1"/>
    <col min="9990" max="9990" width="11.6640625" style="134" customWidth="1"/>
    <col min="9991" max="9993" width="6.109375" style="134" customWidth="1"/>
    <col min="9994" max="9995" width="11.6640625" style="134" customWidth="1"/>
    <col min="9996" max="9996" width="7.6640625" style="134" customWidth="1"/>
    <col min="9997" max="9998" width="10.77734375" style="134" customWidth="1"/>
    <col min="9999" max="10012" width="11.6640625" style="134" customWidth="1"/>
    <col min="10013" max="10013" width="12.109375" style="134" customWidth="1"/>
    <col min="10014" max="10014" width="11.6640625" style="134" customWidth="1"/>
    <col min="10015" max="10015" width="12.109375" style="134" customWidth="1"/>
    <col min="10016" max="10065" width="11.6640625" style="134" customWidth="1"/>
    <col min="10066" max="10068" width="13.6640625" style="134" customWidth="1"/>
    <col min="10069" max="10240" width="9" style="134"/>
    <col min="10241" max="10241" width="5.6640625" style="134" customWidth="1"/>
    <col min="10242" max="10242" width="9" style="134"/>
    <col min="10243" max="10243" width="4.88671875" style="134" customWidth="1"/>
    <col min="10244" max="10244" width="45.21875" style="134" customWidth="1"/>
    <col min="10245" max="10245" width="13.109375" style="134" customWidth="1"/>
    <col min="10246" max="10246" width="11.6640625" style="134" customWidth="1"/>
    <col min="10247" max="10249" width="6.109375" style="134" customWidth="1"/>
    <col min="10250" max="10251" width="11.6640625" style="134" customWidth="1"/>
    <col min="10252" max="10252" width="7.6640625" style="134" customWidth="1"/>
    <col min="10253" max="10254" width="10.77734375" style="134" customWidth="1"/>
    <col min="10255" max="10268" width="11.6640625" style="134" customWidth="1"/>
    <col min="10269" max="10269" width="12.109375" style="134" customWidth="1"/>
    <col min="10270" max="10270" width="11.6640625" style="134" customWidth="1"/>
    <col min="10271" max="10271" width="12.109375" style="134" customWidth="1"/>
    <col min="10272" max="10321" width="11.6640625" style="134" customWidth="1"/>
    <col min="10322" max="10324" width="13.6640625" style="134" customWidth="1"/>
    <col min="10325" max="10496" width="9" style="134"/>
    <col min="10497" max="10497" width="5.6640625" style="134" customWidth="1"/>
    <col min="10498" max="10498" width="9" style="134"/>
    <col min="10499" max="10499" width="4.88671875" style="134" customWidth="1"/>
    <col min="10500" max="10500" width="45.21875" style="134" customWidth="1"/>
    <col min="10501" max="10501" width="13.109375" style="134" customWidth="1"/>
    <col min="10502" max="10502" width="11.6640625" style="134" customWidth="1"/>
    <col min="10503" max="10505" width="6.109375" style="134" customWidth="1"/>
    <col min="10506" max="10507" width="11.6640625" style="134" customWidth="1"/>
    <col min="10508" max="10508" width="7.6640625" style="134" customWidth="1"/>
    <col min="10509" max="10510" width="10.77734375" style="134" customWidth="1"/>
    <col min="10511" max="10524" width="11.6640625" style="134" customWidth="1"/>
    <col min="10525" max="10525" width="12.109375" style="134" customWidth="1"/>
    <col min="10526" max="10526" width="11.6640625" style="134" customWidth="1"/>
    <col min="10527" max="10527" width="12.109375" style="134" customWidth="1"/>
    <col min="10528" max="10577" width="11.6640625" style="134" customWidth="1"/>
    <col min="10578" max="10580" width="13.6640625" style="134" customWidth="1"/>
    <col min="10581" max="10752" width="9" style="134"/>
    <col min="10753" max="10753" width="5.6640625" style="134" customWidth="1"/>
    <col min="10754" max="10754" width="9" style="134"/>
    <col min="10755" max="10755" width="4.88671875" style="134" customWidth="1"/>
    <col min="10756" max="10756" width="45.21875" style="134" customWidth="1"/>
    <col min="10757" max="10757" width="13.109375" style="134" customWidth="1"/>
    <col min="10758" max="10758" width="11.6640625" style="134" customWidth="1"/>
    <col min="10759" max="10761" width="6.109375" style="134" customWidth="1"/>
    <col min="10762" max="10763" width="11.6640625" style="134" customWidth="1"/>
    <col min="10764" max="10764" width="7.6640625" style="134" customWidth="1"/>
    <col min="10765" max="10766" width="10.77734375" style="134" customWidth="1"/>
    <col min="10767" max="10780" width="11.6640625" style="134" customWidth="1"/>
    <col min="10781" max="10781" width="12.109375" style="134" customWidth="1"/>
    <col min="10782" max="10782" width="11.6640625" style="134" customWidth="1"/>
    <col min="10783" max="10783" width="12.109375" style="134" customWidth="1"/>
    <col min="10784" max="10833" width="11.6640625" style="134" customWidth="1"/>
    <col min="10834" max="10836" width="13.6640625" style="134" customWidth="1"/>
    <col min="10837" max="11008" width="9" style="134"/>
    <col min="11009" max="11009" width="5.6640625" style="134" customWidth="1"/>
    <col min="11010" max="11010" width="9" style="134"/>
    <col min="11011" max="11011" width="4.88671875" style="134" customWidth="1"/>
    <col min="11012" max="11012" width="45.21875" style="134" customWidth="1"/>
    <col min="11013" max="11013" width="13.109375" style="134" customWidth="1"/>
    <col min="11014" max="11014" width="11.6640625" style="134" customWidth="1"/>
    <col min="11015" max="11017" width="6.109375" style="134" customWidth="1"/>
    <col min="11018" max="11019" width="11.6640625" style="134" customWidth="1"/>
    <col min="11020" max="11020" width="7.6640625" style="134" customWidth="1"/>
    <col min="11021" max="11022" width="10.77734375" style="134" customWidth="1"/>
    <col min="11023" max="11036" width="11.6640625" style="134" customWidth="1"/>
    <col min="11037" max="11037" width="12.109375" style="134" customWidth="1"/>
    <col min="11038" max="11038" width="11.6640625" style="134" customWidth="1"/>
    <col min="11039" max="11039" width="12.109375" style="134" customWidth="1"/>
    <col min="11040" max="11089" width="11.6640625" style="134" customWidth="1"/>
    <col min="11090" max="11092" width="13.6640625" style="134" customWidth="1"/>
    <col min="11093" max="11264" width="9" style="134"/>
    <col min="11265" max="11265" width="5.6640625" style="134" customWidth="1"/>
    <col min="11266" max="11266" width="9" style="134"/>
    <col min="11267" max="11267" width="4.88671875" style="134" customWidth="1"/>
    <col min="11268" max="11268" width="45.21875" style="134" customWidth="1"/>
    <col min="11269" max="11269" width="13.109375" style="134" customWidth="1"/>
    <col min="11270" max="11270" width="11.6640625" style="134" customWidth="1"/>
    <col min="11271" max="11273" width="6.109375" style="134" customWidth="1"/>
    <col min="11274" max="11275" width="11.6640625" style="134" customWidth="1"/>
    <col min="11276" max="11276" width="7.6640625" style="134" customWidth="1"/>
    <col min="11277" max="11278" width="10.77734375" style="134" customWidth="1"/>
    <col min="11279" max="11292" width="11.6640625" style="134" customWidth="1"/>
    <col min="11293" max="11293" width="12.109375" style="134" customWidth="1"/>
    <col min="11294" max="11294" width="11.6640625" style="134" customWidth="1"/>
    <col min="11295" max="11295" width="12.109375" style="134" customWidth="1"/>
    <col min="11296" max="11345" width="11.6640625" style="134" customWidth="1"/>
    <col min="11346" max="11348" width="13.6640625" style="134" customWidth="1"/>
    <col min="11349" max="11520" width="9" style="134"/>
    <col min="11521" max="11521" width="5.6640625" style="134" customWidth="1"/>
    <col min="11522" max="11522" width="9" style="134"/>
    <col min="11523" max="11523" width="4.88671875" style="134" customWidth="1"/>
    <col min="11524" max="11524" width="45.21875" style="134" customWidth="1"/>
    <col min="11525" max="11525" width="13.109375" style="134" customWidth="1"/>
    <col min="11526" max="11526" width="11.6640625" style="134" customWidth="1"/>
    <col min="11527" max="11529" width="6.109375" style="134" customWidth="1"/>
    <col min="11530" max="11531" width="11.6640625" style="134" customWidth="1"/>
    <col min="11532" max="11532" width="7.6640625" style="134" customWidth="1"/>
    <col min="11533" max="11534" width="10.77734375" style="134" customWidth="1"/>
    <col min="11535" max="11548" width="11.6640625" style="134" customWidth="1"/>
    <col min="11549" max="11549" width="12.109375" style="134" customWidth="1"/>
    <col min="11550" max="11550" width="11.6640625" style="134" customWidth="1"/>
    <col min="11551" max="11551" width="12.109375" style="134" customWidth="1"/>
    <col min="11552" max="11601" width="11.6640625" style="134" customWidth="1"/>
    <col min="11602" max="11604" width="13.6640625" style="134" customWidth="1"/>
    <col min="11605" max="11776" width="9" style="134"/>
    <col min="11777" max="11777" width="5.6640625" style="134" customWidth="1"/>
    <col min="11778" max="11778" width="9" style="134"/>
    <col min="11779" max="11779" width="4.88671875" style="134" customWidth="1"/>
    <col min="11780" max="11780" width="45.21875" style="134" customWidth="1"/>
    <col min="11781" max="11781" width="13.109375" style="134" customWidth="1"/>
    <col min="11782" max="11782" width="11.6640625" style="134" customWidth="1"/>
    <col min="11783" max="11785" width="6.109375" style="134" customWidth="1"/>
    <col min="11786" max="11787" width="11.6640625" style="134" customWidth="1"/>
    <col min="11788" max="11788" width="7.6640625" style="134" customWidth="1"/>
    <col min="11789" max="11790" width="10.77734375" style="134" customWidth="1"/>
    <col min="11791" max="11804" width="11.6640625" style="134" customWidth="1"/>
    <col min="11805" max="11805" width="12.109375" style="134" customWidth="1"/>
    <col min="11806" max="11806" width="11.6640625" style="134" customWidth="1"/>
    <col min="11807" max="11807" width="12.109375" style="134" customWidth="1"/>
    <col min="11808" max="11857" width="11.6640625" style="134" customWidth="1"/>
    <col min="11858" max="11860" width="13.6640625" style="134" customWidth="1"/>
    <col min="11861" max="12032" width="9" style="134"/>
    <col min="12033" max="12033" width="5.6640625" style="134" customWidth="1"/>
    <col min="12034" max="12034" width="9" style="134"/>
    <col min="12035" max="12035" width="4.88671875" style="134" customWidth="1"/>
    <col min="12036" max="12036" width="45.21875" style="134" customWidth="1"/>
    <col min="12037" max="12037" width="13.109375" style="134" customWidth="1"/>
    <col min="12038" max="12038" width="11.6640625" style="134" customWidth="1"/>
    <col min="12039" max="12041" width="6.109375" style="134" customWidth="1"/>
    <col min="12042" max="12043" width="11.6640625" style="134" customWidth="1"/>
    <col min="12044" max="12044" width="7.6640625" style="134" customWidth="1"/>
    <col min="12045" max="12046" width="10.77734375" style="134" customWidth="1"/>
    <col min="12047" max="12060" width="11.6640625" style="134" customWidth="1"/>
    <col min="12061" max="12061" width="12.109375" style="134" customWidth="1"/>
    <col min="12062" max="12062" width="11.6640625" style="134" customWidth="1"/>
    <col min="12063" max="12063" width="12.109375" style="134" customWidth="1"/>
    <col min="12064" max="12113" width="11.6640625" style="134" customWidth="1"/>
    <col min="12114" max="12116" width="13.6640625" style="134" customWidth="1"/>
    <col min="12117" max="12288" width="9" style="134"/>
    <col min="12289" max="12289" width="5.6640625" style="134" customWidth="1"/>
    <col min="12290" max="12290" width="9" style="134"/>
    <col min="12291" max="12291" width="4.88671875" style="134" customWidth="1"/>
    <col min="12292" max="12292" width="45.21875" style="134" customWidth="1"/>
    <col min="12293" max="12293" width="13.109375" style="134" customWidth="1"/>
    <col min="12294" max="12294" width="11.6640625" style="134" customWidth="1"/>
    <col min="12295" max="12297" width="6.109375" style="134" customWidth="1"/>
    <col min="12298" max="12299" width="11.6640625" style="134" customWidth="1"/>
    <col min="12300" max="12300" width="7.6640625" style="134" customWidth="1"/>
    <col min="12301" max="12302" width="10.77734375" style="134" customWidth="1"/>
    <col min="12303" max="12316" width="11.6640625" style="134" customWidth="1"/>
    <col min="12317" max="12317" width="12.109375" style="134" customWidth="1"/>
    <col min="12318" max="12318" width="11.6640625" style="134" customWidth="1"/>
    <col min="12319" max="12319" width="12.109375" style="134" customWidth="1"/>
    <col min="12320" max="12369" width="11.6640625" style="134" customWidth="1"/>
    <col min="12370" max="12372" width="13.6640625" style="134" customWidth="1"/>
    <col min="12373" max="12544" width="9" style="134"/>
    <col min="12545" max="12545" width="5.6640625" style="134" customWidth="1"/>
    <col min="12546" max="12546" width="9" style="134"/>
    <col min="12547" max="12547" width="4.88671875" style="134" customWidth="1"/>
    <col min="12548" max="12548" width="45.21875" style="134" customWidth="1"/>
    <col min="12549" max="12549" width="13.109375" style="134" customWidth="1"/>
    <col min="12550" max="12550" width="11.6640625" style="134" customWidth="1"/>
    <col min="12551" max="12553" width="6.109375" style="134" customWidth="1"/>
    <col min="12554" max="12555" width="11.6640625" style="134" customWidth="1"/>
    <col min="12556" max="12556" width="7.6640625" style="134" customWidth="1"/>
    <col min="12557" max="12558" width="10.77734375" style="134" customWidth="1"/>
    <col min="12559" max="12572" width="11.6640625" style="134" customWidth="1"/>
    <col min="12573" max="12573" width="12.109375" style="134" customWidth="1"/>
    <col min="12574" max="12574" width="11.6640625" style="134" customWidth="1"/>
    <col min="12575" max="12575" width="12.109375" style="134" customWidth="1"/>
    <col min="12576" max="12625" width="11.6640625" style="134" customWidth="1"/>
    <col min="12626" max="12628" width="13.6640625" style="134" customWidth="1"/>
    <col min="12629" max="12800" width="9" style="134"/>
    <col min="12801" max="12801" width="5.6640625" style="134" customWidth="1"/>
    <col min="12802" max="12802" width="9" style="134"/>
    <col min="12803" max="12803" width="4.88671875" style="134" customWidth="1"/>
    <col min="12804" max="12804" width="45.21875" style="134" customWidth="1"/>
    <col min="12805" max="12805" width="13.109375" style="134" customWidth="1"/>
    <col min="12806" max="12806" width="11.6640625" style="134" customWidth="1"/>
    <col min="12807" max="12809" width="6.109375" style="134" customWidth="1"/>
    <col min="12810" max="12811" width="11.6640625" style="134" customWidth="1"/>
    <col min="12812" max="12812" width="7.6640625" style="134" customWidth="1"/>
    <col min="12813" max="12814" width="10.77734375" style="134" customWidth="1"/>
    <col min="12815" max="12828" width="11.6640625" style="134" customWidth="1"/>
    <col min="12829" max="12829" width="12.109375" style="134" customWidth="1"/>
    <col min="12830" max="12830" width="11.6640625" style="134" customWidth="1"/>
    <col min="12831" max="12831" width="12.109375" style="134" customWidth="1"/>
    <col min="12832" max="12881" width="11.6640625" style="134" customWidth="1"/>
    <col min="12882" max="12884" width="13.6640625" style="134" customWidth="1"/>
    <col min="12885" max="13056" width="9" style="134"/>
    <col min="13057" max="13057" width="5.6640625" style="134" customWidth="1"/>
    <col min="13058" max="13058" width="9" style="134"/>
    <col min="13059" max="13059" width="4.88671875" style="134" customWidth="1"/>
    <col min="13060" max="13060" width="45.21875" style="134" customWidth="1"/>
    <col min="13061" max="13061" width="13.109375" style="134" customWidth="1"/>
    <col min="13062" max="13062" width="11.6640625" style="134" customWidth="1"/>
    <col min="13063" max="13065" width="6.109375" style="134" customWidth="1"/>
    <col min="13066" max="13067" width="11.6640625" style="134" customWidth="1"/>
    <col min="13068" max="13068" width="7.6640625" style="134" customWidth="1"/>
    <col min="13069" max="13070" width="10.77734375" style="134" customWidth="1"/>
    <col min="13071" max="13084" width="11.6640625" style="134" customWidth="1"/>
    <col min="13085" max="13085" width="12.109375" style="134" customWidth="1"/>
    <col min="13086" max="13086" width="11.6640625" style="134" customWidth="1"/>
    <col min="13087" max="13087" width="12.109375" style="134" customWidth="1"/>
    <col min="13088" max="13137" width="11.6640625" style="134" customWidth="1"/>
    <col min="13138" max="13140" width="13.6640625" style="134" customWidth="1"/>
    <col min="13141" max="13312" width="9" style="134"/>
    <col min="13313" max="13313" width="5.6640625" style="134" customWidth="1"/>
    <col min="13314" max="13314" width="9" style="134"/>
    <col min="13315" max="13315" width="4.88671875" style="134" customWidth="1"/>
    <col min="13316" max="13316" width="45.21875" style="134" customWidth="1"/>
    <col min="13317" max="13317" width="13.109375" style="134" customWidth="1"/>
    <col min="13318" max="13318" width="11.6640625" style="134" customWidth="1"/>
    <col min="13319" max="13321" width="6.109375" style="134" customWidth="1"/>
    <col min="13322" max="13323" width="11.6640625" style="134" customWidth="1"/>
    <col min="13324" max="13324" width="7.6640625" style="134" customWidth="1"/>
    <col min="13325" max="13326" width="10.77734375" style="134" customWidth="1"/>
    <col min="13327" max="13340" width="11.6640625" style="134" customWidth="1"/>
    <col min="13341" max="13341" width="12.109375" style="134" customWidth="1"/>
    <col min="13342" max="13342" width="11.6640625" style="134" customWidth="1"/>
    <col min="13343" max="13343" width="12.109375" style="134" customWidth="1"/>
    <col min="13344" max="13393" width="11.6640625" style="134" customWidth="1"/>
    <col min="13394" max="13396" width="13.6640625" style="134" customWidth="1"/>
    <col min="13397" max="13568" width="9" style="134"/>
    <col min="13569" max="13569" width="5.6640625" style="134" customWidth="1"/>
    <col min="13570" max="13570" width="9" style="134"/>
    <col min="13571" max="13571" width="4.88671875" style="134" customWidth="1"/>
    <col min="13572" max="13572" width="45.21875" style="134" customWidth="1"/>
    <col min="13573" max="13573" width="13.109375" style="134" customWidth="1"/>
    <col min="13574" max="13574" width="11.6640625" style="134" customWidth="1"/>
    <col min="13575" max="13577" width="6.109375" style="134" customWidth="1"/>
    <col min="13578" max="13579" width="11.6640625" style="134" customWidth="1"/>
    <col min="13580" max="13580" width="7.6640625" style="134" customWidth="1"/>
    <col min="13581" max="13582" width="10.77734375" style="134" customWidth="1"/>
    <col min="13583" max="13596" width="11.6640625" style="134" customWidth="1"/>
    <col min="13597" max="13597" width="12.109375" style="134" customWidth="1"/>
    <col min="13598" max="13598" width="11.6640625" style="134" customWidth="1"/>
    <col min="13599" max="13599" width="12.109375" style="134" customWidth="1"/>
    <col min="13600" max="13649" width="11.6640625" style="134" customWidth="1"/>
    <col min="13650" max="13652" width="13.6640625" style="134" customWidth="1"/>
    <col min="13653" max="13824" width="9" style="134"/>
    <col min="13825" max="13825" width="5.6640625" style="134" customWidth="1"/>
    <col min="13826" max="13826" width="9" style="134"/>
    <col min="13827" max="13827" width="4.88671875" style="134" customWidth="1"/>
    <col min="13828" max="13828" width="45.21875" style="134" customWidth="1"/>
    <col min="13829" max="13829" width="13.109375" style="134" customWidth="1"/>
    <col min="13830" max="13830" width="11.6640625" style="134" customWidth="1"/>
    <col min="13831" max="13833" width="6.109375" style="134" customWidth="1"/>
    <col min="13834" max="13835" width="11.6640625" style="134" customWidth="1"/>
    <col min="13836" max="13836" width="7.6640625" style="134" customWidth="1"/>
    <col min="13837" max="13838" width="10.77734375" style="134" customWidth="1"/>
    <col min="13839" max="13852" width="11.6640625" style="134" customWidth="1"/>
    <col min="13853" max="13853" width="12.109375" style="134" customWidth="1"/>
    <col min="13854" max="13854" width="11.6640625" style="134" customWidth="1"/>
    <col min="13855" max="13855" width="12.109375" style="134" customWidth="1"/>
    <col min="13856" max="13905" width="11.6640625" style="134" customWidth="1"/>
    <col min="13906" max="13908" width="13.6640625" style="134" customWidth="1"/>
    <col min="13909" max="14080" width="9" style="134"/>
    <col min="14081" max="14081" width="5.6640625" style="134" customWidth="1"/>
    <col min="14082" max="14082" width="9" style="134"/>
    <col min="14083" max="14083" width="4.88671875" style="134" customWidth="1"/>
    <col min="14084" max="14084" width="45.21875" style="134" customWidth="1"/>
    <col min="14085" max="14085" width="13.109375" style="134" customWidth="1"/>
    <col min="14086" max="14086" width="11.6640625" style="134" customWidth="1"/>
    <col min="14087" max="14089" width="6.109375" style="134" customWidth="1"/>
    <col min="14090" max="14091" width="11.6640625" style="134" customWidth="1"/>
    <col min="14092" max="14092" width="7.6640625" style="134" customWidth="1"/>
    <col min="14093" max="14094" width="10.77734375" style="134" customWidth="1"/>
    <col min="14095" max="14108" width="11.6640625" style="134" customWidth="1"/>
    <col min="14109" max="14109" width="12.109375" style="134" customWidth="1"/>
    <col min="14110" max="14110" width="11.6640625" style="134" customWidth="1"/>
    <col min="14111" max="14111" width="12.109375" style="134" customWidth="1"/>
    <col min="14112" max="14161" width="11.6640625" style="134" customWidth="1"/>
    <col min="14162" max="14164" width="13.6640625" style="134" customWidth="1"/>
    <col min="14165" max="14336" width="9" style="134"/>
    <col min="14337" max="14337" width="5.6640625" style="134" customWidth="1"/>
    <col min="14338" max="14338" width="9" style="134"/>
    <col min="14339" max="14339" width="4.88671875" style="134" customWidth="1"/>
    <col min="14340" max="14340" width="45.21875" style="134" customWidth="1"/>
    <col min="14341" max="14341" width="13.109375" style="134" customWidth="1"/>
    <col min="14342" max="14342" width="11.6640625" style="134" customWidth="1"/>
    <col min="14343" max="14345" width="6.109375" style="134" customWidth="1"/>
    <col min="14346" max="14347" width="11.6640625" style="134" customWidth="1"/>
    <col min="14348" max="14348" width="7.6640625" style="134" customWidth="1"/>
    <col min="14349" max="14350" width="10.77734375" style="134" customWidth="1"/>
    <col min="14351" max="14364" width="11.6640625" style="134" customWidth="1"/>
    <col min="14365" max="14365" width="12.109375" style="134" customWidth="1"/>
    <col min="14366" max="14366" width="11.6640625" style="134" customWidth="1"/>
    <col min="14367" max="14367" width="12.109375" style="134" customWidth="1"/>
    <col min="14368" max="14417" width="11.6640625" style="134" customWidth="1"/>
    <col min="14418" max="14420" width="13.6640625" style="134" customWidth="1"/>
    <col min="14421" max="14592" width="9" style="134"/>
    <col min="14593" max="14593" width="5.6640625" style="134" customWidth="1"/>
    <col min="14594" max="14594" width="9" style="134"/>
    <col min="14595" max="14595" width="4.88671875" style="134" customWidth="1"/>
    <col min="14596" max="14596" width="45.21875" style="134" customWidth="1"/>
    <col min="14597" max="14597" width="13.109375" style="134" customWidth="1"/>
    <col min="14598" max="14598" width="11.6640625" style="134" customWidth="1"/>
    <col min="14599" max="14601" width="6.109375" style="134" customWidth="1"/>
    <col min="14602" max="14603" width="11.6640625" style="134" customWidth="1"/>
    <col min="14604" max="14604" width="7.6640625" style="134" customWidth="1"/>
    <col min="14605" max="14606" width="10.77734375" style="134" customWidth="1"/>
    <col min="14607" max="14620" width="11.6640625" style="134" customWidth="1"/>
    <col min="14621" max="14621" width="12.109375" style="134" customWidth="1"/>
    <col min="14622" max="14622" width="11.6640625" style="134" customWidth="1"/>
    <col min="14623" max="14623" width="12.109375" style="134" customWidth="1"/>
    <col min="14624" max="14673" width="11.6640625" style="134" customWidth="1"/>
    <col min="14674" max="14676" width="13.6640625" style="134" customWidth="1"/>
    <col min="14677" max="14848" width="9" style="134"/>
    <col min="14849" max="14849" width="5.6640625" style="134" customWidth="1"/>
    <col min="14850" max="14850" width="9" style="134"/>
    <col min="14851" max="14851" width="4.88671875" style="134" customWidth="1"/>
    <col min="14852" max="14852" width="45.21875" style="134" customWidth="1"/>
    <col min="14853" max="14853" width="13.109375" style="134" customWidth="1"/>
    <col min="14854" max="14854" width="11.6640625" style="134" customWidth="1"/>
    <col min="14855" max="14857" width="6.109375" style="134" customWidth="1"/>
    <col min="14858" max="14859" width="11.6640625" style="134" customWidth="1"/>
    <col min="14860" max="14860" width="7.6640625" style="134" customWidth="1"/>
    <col min="14861" max="14862" width="10.77734375" style="134" customWidth="1"/>
    <col min="14863" max="14876" width="11.6640625" style="134" customWidth="1"/>
    <col min="14877" max="14877" width="12.109375" style="134" customWidth="1"/>
    <col min="14878" max="14878" width="11.6640625" style="134" customWidth="1"/>
    <col min="14879" max="14879" width="12.109375" style="134" customWidth="1"/>
    <col min="14880" max="14929" width="11.6640625" style="134" customWidth="1"/>
    <col min="14930" max="14932" width="13.6640625" style="134" customWidth="1"/>
    <col min="14933" max="15104" width="9" style="134"/>
    <col min="15105" max="15105" width="5.6640625" style="134" customWidth="1"/>
    <col min="15106" max="15106" width="9" style="134"/>
    <col min="15107" max="15107" width="4.88671875" style="134" customWidth="1"/>
    <col min="15108" max="15108" width="45.21875" style="134" customWidth="1"/>
    <col min="15109" max="15109" width="13.109375" style="134" customWidth="1"/>
    <col min="15110" max="15110" width="11.6640625" style="134" customWidth="1"/>
    <col min="15111" max="15113" width="6.109375" style="134" customWidth="1"/>
    <col min="15114" max="15115" width="11.6640625" style="134" customWidth="1"/>
    <col min="15116" max="15116" width="7.6640625" style="134" customWidth="1"/>
    <col min="15117" max="15118" width="10.77734375" style="134" customWidth="1"/>
    <col min="15119" max="15132" width="11.6640625" style="134" customWidth="1"/>
    <col min="15133" max="15133" width="12.109375" style="134" customWidth="1"/>
    <col min="15134" max="15134" width="11.6640625" style="134" customWidth="1"/>
    <col min="15135" max="15135" width="12.109375" style="134" customWidth="1"/>
    <col min="15136" max="15185" width="11.6640625" style="134" customWidth="1"/>
    <col min="15186" max="15188" width="13.6640625" style="134" customWidth="1"/>
    <col min="15189" max="15360" width="9" style="134"/>
    <col min="15361" max="15361" width="5.6640625" style="134" customWidth="1"/>
    <col min="15362" max="15362" width="9" style="134"/>
    <col min="15363" max="15363" width="4.88671875" style="134" customWidth="1"/>
    <col min="15364" max="15364" width="45.21875" style="134" customWidth="1"/>
    <col min="15365" max="15365" width="13.109375" style="134" customWidth="1"/>
    <col min="15366" max="15366" width="11.6640625" style="134" customWidth="1"/>
    <col min="15367" max="15369" width="6.109375" style="134" customWidth="1"/>
    <col min="15370" max="15371" width="11.6640625" style="134" customWidth="1"/>
    <col min="15372" max="15372" width="7.6640625" style="134" customWidth="1"/>
    <col min="15373" max="15374" width="10.77734375" style="134" customWidth="1"/>
    <col min="15375" max="15388" width="11.6640625" style="134" customWidth="1"/>
    <col min="15389" max="15389" width="12.109375" style="134" customWidth="1"/>
    <col min="15390" max="15390" width="11.6640625" style="134" customWidth="1"/>
    <col min="15391" max="15391" width="12.109375" style="134" customWidth="1"/>
    <col min="15392" max="15441" width="11.6640625" style="134" customWidth="1"/>
    <col min="15442" max="15444" width="13.6640625" style="134" customWidth="1"/>
    <col min="15445" max="15616" width="9" style="134"/>
    <col min="15617" max="15617" width="5.6640625" style="134" customWidth="1"/>
    <col min="15618" max="15618" width="9" style="134"/>
    <col min="15619" max="15619" width="4.88671875" style="134" customWidth="1"/>
    <col min="15620" max="15620" width="45.21875" style="134" customWidth="1"/>
    <col min="15621" max="15621" width="13.109375" style="134" customWidth="1"/>
    <col min="15622" max="15622" width="11.6640625" style="134" customWidth="1"/>
    <col min="15623" max="15625" width="6.109375" style="134" customWidth="1"/>
    <col min="15626" max="15627" width="11.6640625" style="134" customWidth="1"/>
    <col min="15628" max="15628" width="7.6640625" style="134" customWidth="1"/>
    <col min="15629" max="15630" width="10.77734375" style="134" customWidth="1"/>
    <col min="15631" max="15644" width="11.6640625" style="134" customWidth="1"/>
    <col min="15645" max="15645" width="12.109375" style="134" customWidth="1"/>
    <col min="15646" max="15646" width="11.6640625" style="134" customWidth="1"/>
    <col min="15647" max="15647" width="12.109375" style="134" customWidth="1"/>
    <col min="15648" max="15697" width="11.6640625" style="134" customWidth="1"/>
    <col min="15698" max="15700" width="13.6640625" style="134" customWidth="1"/>
    <col min="15701" max="15872" width="9" style="134"/>
    <col min="15873" max="15873" width="5.6640625" style="134" customWidth="1"/>
    <col min="15874" max="15874" width="9" style="134"/>
    <col min="15875" max="15875" width="4.88671875" style="134" customWidth="1"/>
    <col min="15876" max="15876" width="45.21875" style="134" customWidth="1"/>
    <col min="15877" max="15877" width="13.109375" style="134" customWidth="1"/>
    <col min="15878" max="15878" width="11.6640625" style="134" customWidth="1"/>
    <col min="15879" max="15881" width="6.109375" style="134" customWidth="1"/>
    <col min="15882" max="15883" width="11.6640625" style="134" customWidth="1"/>
    <col min="15884" max="15884" width="7.6640625" style="134" customWidth="1"/>
    <col min="15885" max="15886" width="10.77734375" style="134" customWidth="1"/>
    <col min="15887" max="15900" width="11.6640625" style="134" customWidth="1"/>
    <col min="15901" max="15901" width="12.109375" style="134" customWidth="1"/>
    <col min="15902" max="15902" width="11.6640625" style="134" customWidth="1"/>
    <col min="15903" max="15903" width="12.109375" style="134" customWidth="1"/>
    <col min="15904" max="15953" width="11.6640625" style="134" customWidth="1"/>
    <col min="15954" max="15956" width="13.6640625" style="134" customWidth="1"/>
    <col min="15957" max="16128" width="9" style="134"/>
    <col min="16129" max="16129" width="5.6640625" style="134" customWidth="1"/>
    <col min="16130" max="16130" width="9" style="134"/>
    <col min="16131" max="16131" width="4.88671875" style="134" customWidth="1"/>
    <col min="16132" max="16132" width="45.21875" style="134" customWidth="1"/>
    <col min="16133" max="16133" width="13.109375" style="134" customWidth="1"/>
    <col min="16134" max="16134" width="11.6640625" style="134" customWidth="1"/>
    <col min="16135" max="16137" width="6.109375" style="134" customWidth="1"/>
    <col min="16138" max="16139" width="11.6640625" style="134" customWidth="1"/>
    <col min="16140" max="16140" width="7.6640625" style="134" customWidth="1"/>
    <col min="16141" max="16142" width="10.77734375" style="134" customWidth="1"/>
    <col min="16143" max="16156" width="11.6640625" style="134" customWidth="1"/>
    <col min="16157" max="16157" width="12.109375" style="134" customWidth="1"/>
    <col min="16158" max="16158" width="11.6640625" style="134" customWidth="1"/>
    <col min="16159" max="16159" width="12.109375" style="134" customWidth="1"/>
    <col min="16160" max="16209" width="11.6640625" style="134" customWidth="1"/>
    <col min="16210" max="16212" width="13.6640625" style="134" customWidth="1"/>
    <col min="16213" max="16384" width="9" style="134"/>
  </cols>
  <sheetData>
    <row r="1" spans="1:102" ht="15" thickBot="1" x14ac:dyDescent="0.25">
      <c r="B1" s="134" t="s">
        <v>109</v>
      </c>
      <c r="D1" s="134" t="s">
        <v>110</v>
      </c>
      <c r="E1" s="425" t="s">
        <v>472</v>
      </c>
      <c r="M1" s="134" t="s">
        <v>111</v>
      </c>
    </row>
    <row r="2" spans="1:102" s="142" customFormat="1" x14ac:dyDescent="0.2">
      <c r="A2" s="137"/>
      <c r="B2" s="634" t="s">
        <v>112</v>
      </c>
      <c r="C2" s="639"/>
      <c r="D2" s="635"/>
      <c r="E2" s="138" t="s">
        <v>113</v>
      </c>
      <c r="F2" s="139" t="s">
        <v>114</v>
      </c>
      <c r="G2" s="140" t="s">
        <v>115</v>
      </c>
      <c r="H2" s="141" t="s">
        <v>116</v>
      </c>
      <c r="I2" s="141" t="s">
        <v>117</v>
      </c>
      <c r="J2" s="141" t="s">
        <v>388</v>
      </c>
      <c r="K2" s="141" t="s">
        <v>118</v>
      </c>
      <c r="L2" s="141" t="s">
        <v>389</v>
      </c>
      <c r="M2" s="141">
        <v>2</v>
      </c>
      <c r="N2" s="141">
        <v>3</v>
      </c>
      <c r="O2" s="141">
        <v>4</v>
      </c>
      <c r="P2" s="141">
        <v>5</v>
      </c>
      <c r="Q2" s="141">
        <v>6</v>
      </c>
      <c r="R2" s="141">
        <v>7</v>
      </c>
      <c r="S2" s="141">
        <v>8</v>
      </c>
      <c r="T2" s="141">
        <v>9</v>
      </c>
      <c r="U2" s="141">
        <v>10</v>
      </c>
      <c r="V2" s="141">
        <v>11</v>
      </c>
      <c r="W2" s="141">
        <v>12</v>
      </c>
      <c r="X2" s="141">
        <v>13</v>
      </c>
      <c r="Y2" s="141">
        <v>14</v>
      </c>
      <c r="Z2" s="141">
        <v>15</v>
      </c>
      <c r="AA2" s="141">
        <v>16</v>
      </c>
      <c r="AB2" s="141">
        <v>17</v>
      </c>
      <c r="AC2" s="141">
        <v>18</v>
      </c>
      <c r="AD2" s="141">
        <v>19</v>
      </c>
      <c r="AE2" s="141">
        <v>20</v>
      </c>
      <c r="AF2" s="141">
        <v>21</v>
      </c>
      <c r="AG2" s="141">
        <v>22</v>
      </c>
      <c r="AH2" s="141">
        <v>23</v>
      </c>
      <c r="AI2" s="141">
        <v>24</v>
      </c>
      <c r="AJ2" s="141">
        <v>25</v>
      </c>
      <c r="AK2" s="138">
        <v>26</v>
      </c>
      <c r="AL2" s="285">
        <v>27</v>
      </c>
      <c r="AM2" s="285">
        <v>28</v>
      </c>
      <c r="AN2" s="140">
        <v>29</v>
      </c>
      <c r="AO2" s="141">
        <v>30</v>
      </c>
      <c r="AP2" s="141">
        <v>31</v>
      </c>
      <c r="AQ2" s="141">
        <v>32</v>
      </c>
      <c r="AR2" s="141">
        <v>33</v>
      </c>
      <c r="AS2" s="141">
        <v>34</v>
      </c>
      <c r="AT2" s="141">
        <v>35</v>
      </c>
      <c r="AU2" s="141">
        <v>36</v>
      </c>
      <c r="AV2" s="141">
        <v>37</v>
      </c>
      <c r="AW2" s="141">
        <v>38</v>
      </c>
      <c r="AX2" s="141">
        <v>39</v>
      </c>
      <c r="AY2" s="141">
        <v>40</v>
      </c>
      <c r="AZ2" s="141">
        <v>41</v>
      </c>
      <c r="BA2" s="141">
        <v>42</v>
      </c>
      <c r="BB2" s="141">
        <v>43</v>
      </c>
      <c r="BC2" s="141">
        <v>44</v>
      </c>
      <c r="BD2" s="141">
        <v>45</v>
      </c>
      <c r="BE2" s="141">
        <v>46</v>
      </c>
      <c r="BF2" s="141">
        <v>47</v>
      </c>
      <c r="BG2" s="141">
        <v>48</v>
      </c>
      <c r="BH2" s="141">
        <v>49</v>
      </c>
      <c r="BI2" s="141">
        <v>50</v>
      </c>
      <c r="BJ2" s="141">
        <v>51</v>
      </c>
      <c r="BK2" s="141">
        <v>52</v>
      </c>
      <c r="BL2" s="141">
        <v>53</v>
      </c>
      <c r="BM2" s="141">
        <v>54</v>
      </c>
      <c r="BN2" s="141">
        <v>55</v>
      </c>
      <c r="BO2" s="141">
        <v>56</v>
      </c>
      <c r="BP2" s="141">
        <v>57</v>
      </c>
      <c r="BQ2" s="141">
        <v>58</v>
      </c>
      <c r="BR2" s="141">
        <v>59</v>
      </c>
      <c r="BS2" s="141">
        <v>60</v>
      </c>
      <c r="BT2" s="141">
        <v>61</v>
      </c>
      <c r="BU2" s="141">
        <v>62</v>
      </c>
      <c r="BV2" s="141">
        <v>63</v>
      </c>
      <c r="BW2" s="141">
        <v>64</v>
      </c>
      <c r="BX2" s="141">
        <v>65</v>
      </c>
      <c r="BY2" s="141">
        <v>66</v>
      </c>
      <c r="BZ2" s="141">
        <v>67</v>
      </c>
      <c r="CA2" s="141">
        <v>68</v>
      </c>
      <c r="CB2" s="138"/>
      <c r="CC2" s="138"/>
    </row>
    <row r="3" spans="1:102" s="433" customFormat="1" x14ac:dyDescent="0.2">
      <c r="B3" s="172"/>
      <c r="C3" s="434"/>
      <c r="D3" s="280"/>
      <c r="E3" s="172"/>
      <c r="F3" s="218"/>
      <c r="G3" s="280"/>
      <c r="H3" s="184"/>
      <c r="I3" s="184"/>
      <c r="J3" s="184"/>
      <c r="K3" s="184"/>
      <c r="L3" s="435" t="s">
        <v>475</v>
      </c>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6"/>
      <c r="AL3" s="437"/>
      <c r="AM3" s="437"/>
      <c r="AN3" s="438"/>
      <c r="AO3" s="435" t="s">
        <v>476</v>
      </c>
      <c r="AP3" s="435">
        <v>1</v>
      </c>
      <c r="AQ3" s="435">
        <v>2</v>
      </c>
      <c r="AR3" s="435">
        <v>3</v>
      </c>
      <c r="AS3" s="435">
        <v>4</v>
      </c>
      <c r="AT3" s="435">
        <v>5</v>
      </c>
      <c r="AU3" s="435">
        <v>6</v>
      </c>
      <c r="AV3" s="435">
        <v>7</v>
      </c>
      <c r="AW3" s="435">
        <v>8</v>
      </c>
      <c r="AX3" s="435">
        <v>9</v>
      </c>
      <c r="AY3" s="435">
        <v>10</v>
      </c>
      <c r="AZ3" s="435">
        <v>11</v>
      </c>
      <c r="BA3" s="435">
        <v>12</v>
      </c>
      <c r="BB3" s="435">
        <v>13</v>
      </c>
      <c r="BC3" s="435">
        <v>14</v>
      </c>
      <c r="BD3" s="435">
        <v>15</v>
      </c>
      <c r="BE3" s="435">
        <v>16</v>
      </c>
      <c r="BF3" s="435">
        <v>17</v>
      </c>
      <c r="BG3" s="435">
        <v>18</v>
      </c>
      <c r="BH3" s="435">
        <v>19</v>
      </c>
      <c r="BI3" s="435">
        <v>20</v>
      </c>
      <c r="BJ3" s="435">
        <v>21</v>
      </c>
      <c r="BK3" s="435">
        <v>22</v>
      </c>
      <c r="BL3" s="435">
        <v>23</v>
      </c>
      <c r="BM3" s="435">
        <v>24</v>
      </c>
      <c r="BN3" s="435">
        <v>25</v>
      </c>
      <c r="BO3" s="435">
        <v>26</v>
      </c>
      <c r="BP3" s="435">
        <v>27</v>
      </c>
      <c r="BQ3" s="435">
        <v>28</v>
      </c>
      <c r="BR3" s="435">
        <v>29</v>
      </c>
      <c r="BS3" s="435">
        <v>30</v>
      </c>
      <c r="BT3" s="435">
        <v>31</v>
      </c>
      <c r="BU3" s="435">
        <v>32</v>
      </c>
      <c r="BV3" s="435">
        <v>33</v>
      </c>
      <c r="BW3" s="435">
        <v>34</v>
      </c>
      <c r="BX3" s="435">
        <v>35</v>
      </c>
      <c r="BY3" s="435">
        <v>36</v>
      </c>
      <c r="BZ3" s="435">
        <v>37</v>
      </c>
      <c r="CA3" s="435">
        <v>38</v>
      </c>
      <c r="CB3" s="435">
        <v>39</v>
      </c>
      <c r="CC3" s="435">
        <v>40</v>
      </c>
      <c r="CD3" s="435">
        <v>41</v>
      </c>
      <c r="CE3" s="435">
        <v>42</v>
      </c>
      <c r="CF3" s="435">
        <v>43</v>
      </c>
      <c r="CG3" s="435">
        <v>44</v>
      </c>
      <c r="CH3" s="435">
        <v>45</v>
      </c>
      <c r="CI3" s="435">
        <v>46</v>
      </c>
      <c r="CJ3" s="435">
        <v>47</v>
      </c>
      <c r="CK3" s="435">
        <v>48</v>
      </c>
      <c r="CL3" s="435">
        <v>49</v>
      </c>
      <c r="CM3" s="435">
        <v>50</v>
      </c>
      <c r="CN3" s="435">
        <v>51</v>
      </c>
      <c r="CO3" s="435">
        <v>52</v>
      </c>
      <c r="CP3" s="435">
        <v>53</v>
      </c>
      <c r="CQ3" s="435">
        <v>54</v>
      </c>
      <c r="CR3" s="435">
        <v>55</v>
      </c>
      <c r="CS3" s="435">
        <v>56</v>
      </c>
      <c r="CT3" s="435">
        <v>57</v>
      </c>
      <c r="CU3" s="435">
        <v>58</v>
      </c>
      <c r="CV3" s="435">
        <v>59</v>
      </c>
      <c r="CW3" s="435">
        <v>60</v>
      </c>
      <c r="CX3" s="435">
        <v>61</v>
      </c>
    </row>
    <row r="4" spans="1:102" x14ac:dyDescent="0.2">
      <c r="A4" s="134">
        <v>1</v>
      </c>
      <c r="B4" s="143" t="s">
        <v>119</v>
      </c>
      <c r="C4" s="143" t="s">
        <v>120</v>
      </c>
      <c r="D4" s="144" t="s">
        <v>455</v>
      </c>
      <c r="E4" s="145"/>
      <c r="F4" s="146"/>
      <c r="G4" s="147"/>
      <c r="H4" s="143"/>
      <c r="I4" s="143"/>
      <c r="J4" s="143"/>
      <c r="K4" s="143"/>
      <c r="L4" s="143"/>
      <c r="M4" s="143"/>
      <c r="N4" s="143"/>
      <c r="O4" s="143"/>
      <c r="P4" s="143"/>
      <c r="Q4" s="143"/>
      <c r="R4" s="143"/>
      <c r="S4" s="143"/>
      <c r="T4" s="143"/>
      <c r="U4" s="143"/>
      <c r="V4" s="143"/>
      <c r="W4" s="143"/>
      <c r="X4" s="143"/>
      <c r="Y4" s="143"/>
      <c r="Z4" s="143"/>
      <c r="AA4" s="146"/>
      <c r="AB4" s="146"/>
      <c r="AC4" s="146"/>
      <c r="AD4" s="146"/>
      <c r="AE4" s="146"/>
      <c r="AF4" s="143"/>
      <c r="AG4" s="143"/>
      <c r="AH4" s="143"/>
      <c r="AI4" s="143"/>
      <c r="AJ4" s="143"/>
      <c r="AK4" s="145"/>
      <c r="AL4" s="286"/>
      <c r="AM4" s="286"/>
      <c r="AN4" s="147"/>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5"/>
      <c r="CC4" s="145"/>
      <c r="CD4" s="143"/>
      <c r="CE4" s="143"/>
      <c r="CF4" s="143"/>
      <c r="CG4" s="143"/>
      <c r="CH4" s="143"/>
      <c r="CI4" s="143"/>
      <c r="CJ4" s="143"/>
      <c r="CK4" s="143"/>
      <c r="CL4" s="143"/>
      <c r="CM4" s="143"/>
      <c r="CN4" s="143"/>
    </row>
    <row r="5" spans="1:102" x14ac:dyDescent="0.2">
      <c r="A5" s="134">
        <v>2</v>
      </c>
      <c r="B5" s="143"/>
      <c r="C5" s="143" t="s">
        <v>122</v>
      </c>
      <c r="D5" s="143" t="s">
        <v>123</v>
      </c>
      <c r="E5" s="148">
        <v>4544120</v>
      </c>
      <c r="F5" s="146"/>
      <c r="G5" s="147"/>
      <c r="H5" s="143"/>
      <c r="I5" s="143"/>
      <c r="J5" s="143"/>
      <c r="K5" s="143"/>
      <c r="L5" s="143"/>
      <c r="M5" s="143"/>
      <c r="N5" s="143"/>
      <c r="O5" s="143"/>
      <c r="P5" s="143"/>
      <c r="Q5" s="143"/>
      <c r="R5" s="143"/>
      <c r="S5" s="143"/>
      <c r="T5" s="143"/>
      <c r="U5" s="143"/>
      <c r="V5" s="143"/>
      <c r="W5" s="143"/>
      <c r="X5" s="143"/>
      <c r="Y5" s="143"/>
      <c r="Z5" s="143"/>
      <c r="AA5" s="146"/>
      <c r="AB5" s="146"/>
      <c r="AC5" s="146"/>
      <c r="AD5" s="146"/>
      <c r="AE5" s="146"/>
      <c r="AF5" s="143"/>
      <c r="AG5" s="143"/>
      <c r="AH5" s="143"/>
      <c r="AI5" s="143"/>
      <c r="AJ5" s="143"/>
      <c r="AK5" s="145"/>
      <c r="AL5" s="286"/>
      <c r="AM5" s="286"/>
      <c r="AN5" s="147"/>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5"/>
      <c r="CD5" s="143"/>
      <c r="CE5" s="143"/>
      <c r="CF5" s="143"/>
      <c r="CG5" s="143"/>
      <c r="CH5" s="143"/>
      <c r="CI5" s="143"/>
      <c r="CJ5" s="143"/>
      <c r="CK5" s="143"/>
      <c r="CL5" s="143"/>
      <c r="CM5" s="143"/>
      <c r="CN5" s="143"/>
    </row>
    <row r="6" spans="1:102" x14ac:dyDescent="0.2">
      <c r="A6" s="134">
        <v>3</v>
      </c>
      <c r="B6" s="149"/>
      <c r="C6" s="149" t="s">
        <v>124</v>
      </c>
      <c r="D6" s="149" t="s">
        <v>125</v>
      </c>
      <c r="E6" s="171"/>
      <c r="F6" s="170"/>
      <c r="G6" s="217"/>
      <c r="H6" s="149"/>
      <c r="I6" s="149"/>
      <c r="J6" s="149"/>
      <c r="K6" s="149"/>
      <c r="L6" s="149"/>
      <c r="M6" s="149"/>
      <c r="N6" s="149"/>
      <c r="O6" s="149"/>
      <c r="P6" s="149"/>
      <c r="Q6" s="149"/>
      <c r="R6" s="149"/>
      <c r="S6" s="149"/>
      <c r="T6" s="149"/>
      <c r="U6" s="149"/>
      <c r="V6" s="149"/>
      <c r="W6" s="149"/>
      <c r="X6" s="149"/>
      <c r="Y6" s="149"/>
      <c r="Z6" s="149"/>
      <c r="AA6" s="170"/>
      <c r="AB6" s="170"/>
      <c r="AC6" s="170"/>
      <c r="AD6" s="170"/>
      <c r="AE6" s="170"/>
      <c r="AF6" s="149"/>
      <c r="AG6" s="149"/>
      <c r="AH6" s="149"/>
      <c r="AI6" s="149"/>
      <c r="AJ6" s="149"/>
      <c r="AK6" s="171"/>
      <c r="AL6" s="426"/>
      <c r="AM6" s="426"/>
      <c r="AN6" s="217"/>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71"/>
      <c r="CD6" s="143"/>
      <c r="CE6" s="143"/>
      <c r="CF6" s="143"/>
      <c r="CG6" s="143"/>
      <c r="CH6" s="143"/>
      <c r="CI6" s="143"/>
      <c r="CJ6" s="143"/>
      <c r="CK6" s="143"/>
      <c r="CL6" s="143"/>
      <c r="CM6" s="143"/>
      <c r="CN6" s="143"/>
    </row>
    <row r="7" spans="1:102" x14ac:dyDescent="0.2">
      <c r="A7" s="134">
        <v>4</v>
      </c>
      <c r="B7" s="149"/>
      <c r="C7" s="449" t="s">
        <v>479</v>
      </c>
      <c r="D7" s="449" t="s">
        <v>480</v>
      </c>
      <c r="E7" s="450">
        <v>120000</v>
      </c>
      <c r="F7" s="170"/>
      <c r="G7" s="217"/>
      <c r="H7" s="149"/>
      <c r="I7" s="149"/>
      <c r="J7" s="149"/>
      <c r="K7" s="149"/>
      <c r="L7" s="149"/>
      <c r="M7" s="149"/>
      <c r="N7" s="149"/>
      <c r="O7" s="149"/>
      <c r="P7" s="149"/>
      <c r="Q7" s="149"/>
      <c r="R7" s="149"/>
      <c r="S7" s="149"/>
      <c r="T7" s="149"/>
      <c r="U7" s="149"/>
      <c r="V7" s="149"/>
      <c r="W7" s="149"/>
      <c r="X7" s="149"/>
      <c r="Y7" s="149"/>
      <c r="Z7" s="149"/>
      <c r="AA7" s="170"/>
      <c r="AB7" s="170"/>
      <c r="AC7" s="170"/>
      <c r="AD7" s="170"/>
      <c r="AE7" s="170"/>
      <c r="AF7" s="149"/>
      <c r="AG7" s="149"/>
      <c r="AH7" s="149"/>
      <c r="AI7" s="149"/>
      <c r="AJ7" s="149"/>
      <c r="AK7" s="171"/>
      <c r="AL7" s="220"/>
      <c r="AM7" s="220"/>
      <c r="AN7" s="217"/>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71"/>
      <c r="CD7" s="143"/>
      <c r="CE7" s="143"/>
      <c r="CF7" s="143"/>
      <c r="CG7" s="143"/>
      <c r="CH7" s="143"/>
      <c r="CI7" s="143"/>
      <c r="CJ7" s="143"/>
      <c r="CK7" s="143"/>
      <c r="CL7" s="143"/>
      <c r="CM7" s="143"/>
      <c r="CN7" s="143"/>
    </row>
    <row r="8" spans="1:102" x14ac:dyDescent="0.2">
      <c r="A8" s="432"/>
      <c r="B8" s="143"/>
      <c r="C8" s="143"/>
      <c r="D8" s="143"/>
      <c r="E8" s="143"/>
      <c r="F8" s="146"/>
      <c r="G8" s="143"/>
      <c r="H8" s="143"/>
      <c r="I8" s="143"/>
      <c r="J8" s="143"/>
      <c r="K8" s="143"/>
      <c r="L8" s="143"/>
      <c r="M8" s="143"/>
      <c r="N8" s="143"/>
      <c r="O8" s="143"/>
      <c r="P8" s="143"/>
      <c r="Q8" s="143"/>
      <c r="R8" s="143"/>
      <c r="S8" s="143"/>
      <c r="T8" s="143"/>
      <c r="U8" s="143"/>
      <c r="V8" s="143"/>
      <c r="W8" s="143"/>
      <c r="X8" s="143"/>
      <c r="Y8" s="143"/>
      <c r="Z8" s="143"/>
      <c r="AA8" s="146"/>
      <c r="AB8" s="146"/>
      <c r="AC8" s="146"/>
      <c r="AD8" s="146"/>
      <c r="AE8" s="146"/>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5"/>
      <c r="CD8" s="143"/>
      <c r="CE8" s="143"/>
      <c r="CF8" s="143"/>
      <c r="CG8" s="143"/>
      <c r="CH8" s="143"/>
      <c r="CI8" s="143"/>
      <c r="CJ8" s="143"/>
      <c r="CK8" s="143"/>
      <c r="CL8" s="143"/>
      <c r="CM8" s="143"/>
      <c r="CN8" s="143"/>
    </row>
    <row r="9" spans="1:102" s="135" customFormat="1" x14ac:dyDescent="0.2">
      <c r="A9" s="150"/>
      <c r="B9" s="640" t="s">
        <v>126</v>
      </c>
      <c r="C9" s="641"/>
      <c r="D9" s="642"/>
      <c r="E9" s="427">
        <f>SUM(E11:E18)</f>
        <v>17071478</v>
      </c>
      <c r="F9" s="428">
        <f>SUM(F11:F18)</f>
        <v>15364329</v>
      </c>
      <c r="G9" s="428"/>
      <c r="H9" s="428"/>
      <c r="I9" s="428"/>
      <c r="J9" s="428"/>
      <c r="K9" s="428">
        <f>SUM(K11:K15)</f>
        <v>9526774</v>
      </c>
      <c r="L9" s="428">
        <f>SUM(L11:L15)</f>
        <v>5837555</v>
      </c>
      <c r="M9" s="428">
        <f>SUM(M11:M18)</f>
        <v>168479</v>
      </c>
      <c r="N9" s="428">
        <f t="shared" ref="N9:BY9" si="0">SUM(N11:N18)</f>
        <v>239209</v>
      </c>
      <c r="O9" s="428">
        <f t="shared" si="0"/>
        <v>239194</v>
      </c>
      <c r="P9" s="428">
        <f t="shared" si="0"/>
        <v>239194</v>
      </c>
      <c r="Q9" s="428">
        <f t="shared" si="0"/>
        <v>239194</v>
      </c>
      <c r="R9" s="428">
        <f t="shared" si="0"/>
        <v>239194</v>
      </c>
      <c r="S9" s="428">
        <f t="shared" si="0"/>
        <v>239194</v>
      </c>
      <c r="T9" s="428">
        <f t="shared" si="0"/>
        <v>239194</v>
      </c>
      <c r="U9" s="428">
        <f t="shared" si="0"/>
        <v>239194</v>
      </c>
      <c r="V9" s="428">
        <f t="shared" si="0"/>
        <v>239194</v>
      </c>
      <c r="W9" s="428">
        <f t="shared" si="0"/>
        <v>239194</v>
      </c>
      <c r="X9" s="428">
        <f t="shared" si="0"/>
        <v>239194</v>
      </c>
      <c r="Y9" s="428">
        <f t="shared" si="0"/>
        <v>239194</v>
      </c>
      <c r="Z9" s="428">
        <f t="shared" si="0"/>
        <v>239194</v>
      </c>
      <c r="AA9" s="428">
        <f t="shared" si="0"/>
        <v>239194</v>
      </c>
      <c r="AB9" s="428">
        <f t="shared" si="0"/>
        <v>239194</v>
      </c>
      <c r="AC9" s="428">
        <f t="shared" si="0"/>
        <v>239194</v>
      </c>
      <c r="AD9" s="428">
        <f t="shared" si="0"/>
        <v>307331</v>
      </c>
      <c r="AE9" s="428">
        <f t="shared" si="0"/>
        <v>307285</v>
      </c>
      <c r="AF9" s="428">
        <f t="shared" si="0"/>
        <v>307285</v>
      </c>
      <c r="AG9" s="428">
        <f t="shared" si="0"/>
        <v>307285</v>
      </c>
      <c r="AH9" s="428">
        <f t="shared" si="0"/>
        <v>307285</v>
      </c>
      <c r="AI9" s="428">
        <f t="shared" si="0"/>
        <v>307285</v>
      </c>
      <c r="AJ9" s="428">
        <f t="shared" si="0"/>
        <v>307285</v>
      </c>
      <c r="AK9" s="429">
        <f t="shared" si="0"/>
        <v>307285</v>
      </c>
      <c r="AL9" s="430">
        <f t="shared" si="0"/>
        <v>307285</v>
      </c>
      <c r="AM9" s="430">
        <f t="shared" si="0"/>
        <v>307285</v>
      </c>
      <c r="AN9" s="431">
        <f t="shared" si="0"/>
        <v>307285</v>
      </c>
      <c r="AO9" s="428">
        <f t="shared" si="0"/>
        <v>307285</v>
      </c>
      <c r="AP9" s="428">
        <f t="shared" si="0"/>
        <v>307285</v>
      </c>
      <c r="AQ9" s="428">
        <f t="shared" si="0"/>
        <v>307285</v>
      </c>
      <c r="AR9" s="428">
        <f t="shared" si="0"/>
        <v>307285</v>
      </c>
      <c r="AS9" s="428">
        <f t="shared" si="0"/>
        <v>307285</v>
      </c>
      <c r="AT9" s="428">
        <f t="shared" si="0"/>
        <v>307285</v>
      </c>
      <c r="AU9" s="428">
        <f t="shared" si="0"/>
        <v>307285</v>
      </c>
      <c r="AV9" s="428">
        <f t="shared" si="0"/>
        <v>307285</v>
      </c>
      <c r="AW9" s="428">
        <f t="shared" si="0"/>
        <v>307285</v>
      </c>
      <c r="AX9" s="428">
        <f t="shared" si="0"/>
        <v>307285</v>
      </c>
      <c r="AY9" s="428">
        <f t="shared" si="0"/>
        <v>307285</v>
      </c>
      <c r="AZ9" s="428">
        <f t="shared" si="0"/>
        <v>307285</v>
      </c>
      <c r="BA9" s="428">
        <f t="shared" si="0"/>
        <v>307285</v>
      </c>
      <c r="BB9" s="428">
        <f t="shared" si="0"/>
        <v>307285</v>
      </c>
      <c r="BC9" s="428">
        <f t="shared" si="0"/>
        <v>307285</v>
      </c>
      <c r="BD9" s="428">
        <f t="shared" si="0"/>
        <v>307285</v>
      </c>
      <c r="BE9" s="428">
        <f t="shared" si="0"/>
        <v>307285</v>
      </c>
      <c r="BF9" s="428">
        <f t="shared" si="0"/>
        <v>307285</v>
      </c>
      <c r="BG9" s="428">
        <f t="shared" si="0"/>
        <v>307285</v>
      </c>
      <c r="BH9" s="428">
        <f t="shared" si="0"/>
        <v>307285</v>
      </c>
      <c r="BI9" s="428">
        <f t="shared" si="0"/>
        <v>307285</v>
      </c>
      <c r="BJ9" s="428">
        <f t="shared" si="0"/>
        <v>307285</v>
      </c>
      <c r="BK9" s="428">
        <f t="shared" si="0"/>
        <v>138824</v>
      </c>
      <c r="BL9" s="428">
        <f t="shared" si="0"/>
        <v>68091</v>
      </c>
      <c r="BM9" s="428">
        <f t="shared" si="0"/>
        <v>68091</v>
      </c>
      <c r="BN9" s="428">
        <f t="shared" si="0"/>
        <v>68091</v>
      </c>
      <c r="BO9" s="428">
        <f t="shared" si="0"/>
        <v>68091</v>
      </c>
      <c r="BP9" s="428">
        <f t="shared" si="0"/>
        <v>68091</v>
      </c>
      <c r="BQ9" s="428">
        <f t="shared" si="0"/>
        <v>68091</v>
      </c>
      <c r="BR9" s="428">
        <f t="shared" si="0"/>
        <v>68091</v>
      </c>
      <c r="BS9" s="428">
        <f t="shared" si="0"/>
        <v>68091</v>
      </c>
      <c r="BT9" s="428">
        <f t="shared" si="0"/>
        <v>68091</v>
      </c>
      <c r="BU9" s="428">
        <f t="shared" si="0"/>
        <v>68091</v>
      </c>
      <c r="BV9" s="428">
        <f t="shared" si="0"/>
        <v>68091</v>
      </c>
      <c r="BW9" s="428">
        <f t="shared" si="0"/>
        <v>68091</v>
      </c>
      <c r="BX9" s="428">
        <f t="shared" si="0"/>
        <v>68091</v>
      </c>
      <c r="BY9" s="428">
        <f t="shared" si="0"/>
        <v>68091</v>
      </c>
      <c r="BZ9" s="428">
        <f>SUM(BZ11:BZ18)</f>
        <v>68091</v>
      </c>
      <c r="CA9" s="428">
        <f>SUM(CA11:CA18)</f>
        <v>68091</v>
      </c>
      <c r="CB9" s="428">
        <f>SUM(CB11:CB18)</f>
        <v>0</v>
      </c>
      <c r="CC9" s="429">
        <f>SUM(CC11:CC18)</f>
        <v>0</v>
      </c>
      <c r="CD9" s="151">
        <f t="shared" ref="CD9:CN9" si="1">SUM(CD11:CD18)</f>
        <v>0</v>
      </c>
      <c r="CE9" s="151">
        <f t="shared" si="1"/>
        <v>0</v>
      </c>
      <c r="CF9" s="151">
        <f t="shared" si="1"/>
        <v>0</v>
      </c>
      <c r="CG9" s="151">
        <f t="shared" si="1"/>
        <v>0</v>
      </c>
      <c r="CH9" s="151">
        <f t="shared" si="1"/>
        <v>0</v>
      </c>
      <c r="CI9" s="151">
        <f t="shared" si="1"/>
        <v>0</v>
      </c>
      <c r="CJ9" s="151">
        <f t="shared" si="1"/>
        <v>0</v>
      </c>
      <c r="CK9" s="151">
        <f t="shared" si="1"/>
        <v>0</v>
      </c>
      <c r="CL9" s="151">
        <f t="shared" si="1"/>
        <v>0</v>
      </c>
      <c r="CM9" s="151">
        <f t="shared" si="1"/>
        <v>0</v>
      </c>
      <c r="CN9" s="151">
        <f t="shared" si="1"/>
        <v>0</v>
      </c>
    </row>
    <row r="10" spans="1:102" s="135" customFormat="1" ht="15" thickBot="1" x14ac:dyDescent="0.25">
      <c r="A10" s="150"/>
      <c r="B10" s="152"/>
      <c r="C10" s="153"/>
      <c r="D10" s="154"/>
      <c r="E10" s="151"/>
      <c r="F10" s="155"/>
      <c r="G10" s="151"/>
      <c r="H10" s="151"/>
      <c r="I10" s="151"/>
      <c r="J10" s="151"/>
      <c r="K10" s="155"/>
      <c r="L10" s="151"/>
      <c r="M10" s="151">
        <f>M9</f>
        <v>168479</v>
      </c>
      <c r="N10" s="151">
        <f t="shared" ref="N10:BY10" si="2">M10+N9</f>
        <v>407688</v>
      </c>
      <c r="O10" s="151">
        <f t="shared" si="2"/>
        <v>646882</v>
      </c>
      <c r="P10" s="151">
        <f t="shared" si="2"/>
        <v>886076</v>
      </c>
      <c r="Q10" s="151">
        <f t="shared" si="2"/>
        <v>1125270</v>
      </c>
      <c r="R10" s="151">
        <f t="shared" si="2"/>
        <v>1364464</v>
      </c>
      <c r="S10" s="151">
        <f t="shared" si="2"/>
        <v>1603658</v>
      </c>
      <c r="T10" s="151">
        <f t="shared" si="2"/>
        <v>1842852</v>
      </c>
      <c r="U10" s="151">
        <f t="shared" si="2"/>
        <v>2082046</v>
      </c>
      <c r="V10" s="151">
        <f t="shared" si="2"/>
        <v>2321240</v>
      </c>
      <c r="W10" s="151">
        <f t="shared" si="2"/>
        <v>2560434</v>
      </c>
      <c r="X10" s="151">
        <f t="shared" si="2"/>
        <v>2799628</v>
      </c>
      <c r="Y10" s="151">
        <f t="shared" si="2"/>
        <v>3038822</v>
      </c>
      <c r="Z10" s="151">
        <f t="shared" si="2"/>
        <v>3278016</v>
      </c>
      <c r="AA10" s="151">
        <f t="shared" si="2"/>
        <v>3517210</v>
      </c>
      <c r="AB10" s="151">
        <f t="shared" si="2"/>
        <v>3756404</v>
      </c>
      <c r="AC10" s="151">
        <f t="shared" si="2"/>
        <v>3995598</v>
      </c>
      <c r="AD10" s="151">
        <f t="shared" si="2"/>
        <v>4302929</v>
      </c>
      <c r="AE10" s="151">
        <f t="shared" si="2"/>
        <v>4610214</v>
      </c>
      <c r="AF10" s="151">
        <f t="shared" si="2"/>
        <v>4917499</v>
      </c>
      <c r="AG10" s="151">
        <f t="shared" si="2"/>
        <v>5224784</v>
      </c>
      <c r="AH10" s="151">
        <f t="shared" si="2"/>
        <v>5532069</v>
      </c>
      <c r="AI10" s="151">
        <f t="shared" si="2"/>
        <v>5839354</v>
      </c>
      <c r="AJ10" s="151">
        <f t="shared" si="2"/>
        <v>6146639</v>
      </c>
      <c r="AK10" s="268">
        <f t="shared" si="2"/>
        <v>6453924</v>
      </c>
      <c r="AL10" s="297">
        <f t="shared" si="2"/>
        <v>6761209</v>
      </c>
      <c r="AM10" s="297">
        <f t="shared" ref="AM10:AR10" si="3">AL10+AM9</f>
        <v>7068494</v>
      </c>
      <c r="AN10" s="278">
        <f t="shared" si="3"/>
        <v>7375779</v>
      </c>
      <c r="AO10" s="151">
        <f t="shared" si="3"/>
        <v>7683064</v>
      </c>
      <c r="AP10" s="151">
        <f t="shared" si="3"/>
        <v>7990349</v>
      </c>
      <c r="AQ10" s="151">
        <f t="shared" si="3"/>
        <v>8297634</v>
      </c>
      <c r="AR10" s="151">
        <f t="shared" si="3"/>
        <v>8604919</v>
      </c>
      <c r="AS10" s="151">
        <f t="shared" si="2"/>
        <v>8912204</v>
      </c>
      <c r="AT10" s="151">
        <f t="shared" si="2"/>
        <v>9219489</v>
      </c>
      <c r="AU10" s="151">
        <f t="shared" si="2"/>
        <v>9526774</v>
      </c>
      <c r="AV10" s="151">
        <f t="shared" si="2"/>
        <v>9834059</v>
      </c>
      <c r="AW10" s="151">
        <f t="shared" si="2"/>
        <v>10141344</v>
      </c>
      <c r="AX10" s="151">
        <f t="shared" si="2"/>
        <v>10448629</v>
      </c>
      <c r="AY10" s="151">
        <f t="shared" si="2"/>
        <v>10755914</v>
      </c>
      <c r="AZ10" s="151">
        <f t="shared" si="2"/>
        <v>11063199</v>
      </c>
      <c r="BA10" s="151">
        <f t="shared" si="2"/>
        <v>11370484</v>
      </c>
      <c r="BB10" s="151">
        <f t="shared" si="2"/>
        <v>11677769</v>
      </c>
      <c r="BC10" s="151">
        <f t="shared" si="2"/>
        <v>11985054</v>
      </c>
      <c r="BD10" s="151">
        <f t="shared" si="2"/>
        <v>12292339</v>
      </c>
      <c r="BE10" s="151">
        <f t="shared" si="2"/>
        <v>12599624</v>
      </c>
      <c r="BF10" s="151">
        <f t="shared" si="2"/>
        <v>12906909</v>
      </c>
      <c r="BG10" s="151">
        <f t="shared" si="2"/>
        <v>13214194</v>
      </c>
      <c r="BH10" s="151">
        <f t="shared" si="2"/>
        <v>13521479</v>
      </c>
      <c r="BI10" s="151">
        <f t="shared" si="2"/>
        <v>13828764</v>
      </c>
      <c r="BJ10" s="151">
        <f t="shared" si="2"/>
        <v>14136049</v>
      </c>
      <c r="BK10" s="151">
        <f t="shared" si="2"/>
        <v>14274873</v>
      </c>
      <c r="BL10" s="151">
        <f t="shared" si="2"/>
        <v>14342964</v>
      </c>
      <c r="BM10" s="151">
        <f t="shared" si="2"/>
        <v>14411055</v>
      </c>
      <c r="BN10" s="151">
        <f t="shared" si="2"/>
        <v>14479146</v>
      </c>
      <c r="BO10" s="151">
        <f t="shared" si="2"/>
        <v>14547237</v>
      </c>
      <c r="BP10" s="151">
        <f t="shared" si="2"/>
        <v>14615328</v>
      </c>
      <c r="BQ10" s="151">
        <f t="shared" si="2"/>
        <v>14683419</v>
      </c>
      <c r="BR10" s="151">
        <f t="shared" si="2"/>
        <v>14751510</v>
      </c>
      <c r="BS10" s="151">
        <f t="shared" si="2"/>
        <v>14819601</v>
      </c>
      <c r="BT10" s="151">
        <f t="shared" si="2"/>
        <v>14887692</v>
      </c>
      <c r="BU10" s="151">
        <f t="shared" si="2"/>
        <v>14955783</v>
      </c>
      <c r="BV10" s="151">
        <f t="shared" si="2"/>
        <v>15023874</v>
      </c>
      <c r="BW10" s="151">
        <f t="shared" si="2"/>
        <v>15091965</v>
      </c>
      <c r="BX10" s="151">
        <f t="shared" si="2"/>
        <v>15160056</v>
      </c>
      <c r="BY10" s="151">
        <f t="shared" si="2"/>
        <v>15228147</v>
      </c>
      <c r="BZ10" s="151">
        <f>BY10+BZ9</f>
        <v>15296238</v>
      </c>
      <c r="CA10" s="151">
        <f>BZ10+CA9</f>
        <v>15364329</v>
      </c>
      <c r="CB10" s="151">
        <f>CA10+CB9</f>
        <v>15364329</v>
      </c>
      <c r="CC10" s="268">
        <f>CB10+CC9</f>
        <v>15364329</v>
      </c>
      <c r="CD10" s="151">
        <f t="shared" ref="CD10:CN10" si="4">CC10+CD9</f>
        <v>15364329</v>
      </c>
      <c r="CE10" s="151">
        <f t="shared" si="4"/>
        <v>15364329</v>
      </c>
      <c r="CF10" s="151">
        <f t="shared" si="4"/>
        <v>15364329</v>
      </c>
      <c r="CG10" s="151">
        <f t="shared" si="4"/>
        <v>15364329</v>
      </c>
      <c r="CH10" s="151">
        <f t="shared" si="4"/>
        <v>15364329</v>
      </c>
      <c r="CI10" s="151">
        <f t="shared" si="4"/>
        <v>15364329</v>
      </c>
      <c r="CJ10" s="151">
        <f t="shared" si="4"/>
        <v>15364329</v>
      </c>
      <c r="CK10" s="151">
        <f t="shared" si="4"/>
        <v>15364329</v>
      </c>
      <c r="CL10" s="151">
        <f t="shared" si="4"/>
        <v>15364329</v>
      </c>
      <c r="CM10" s="151">
        <f t="shared" si="4"/>
        <v>15364329</v>
      </c>
      <c r="CN10" s="151">
        <f t="shared" si="4"/>
        <v>15364329</v>
      </c>
    </row>
    <row r="11" spans="1:102" ht="15" thickBot="1" x14ac:dyDescent="0.25">
      <c r="A11" s="134">
        <v>10</v>
      </c>
      <c r="B11" s="143" t="s">
        <v>127</v>
      </c>
      <c r="C11" s="143"/>
      <c r="D11" s="143" t="s">
        <v>128</v>
      </c>
      <c r="E11" s="143">
        <v>2071398</v>
      </c>
      <c r="F11" s="156">
        <f t="shared" ref="F11:F17" si="5">ROUNDDOWN(E11*0.9,0)</f>
        <v>1864258</v>
      </c>
      <c r="G11" s="157">
        <v>50</v>
      </c>
      <c r="H11" s="158">
        <v>2</v>
      </c>
      <c r="I11" s="159">
        <f t="shared" ref="I11:I16" si="6">H11+G11-1</f>
        <v>51</v>
      </c>
      <c r="J11" s="159">
        <f t="shared" ref="J11:J16" si="7">ROUNDDOWN(F11/G11,0)</f>
        <v>37285</v>
      </c>
      <c r="K11" s="160">
        <f>SUM(M11:AU11)</f>
        <v>1304983</v>
      </c>
      <c r="L11" s="161">
        <f t="shared" ref="L11:L18" si="8">F11-K11</f>
        <v>559275</v>
      </c>
      <c r="M11" s="162">
        <v>37293</v>
      </c>
      <c r="N11" s="162">
        <v>37285</v>
      </c>
      <c r="O11" s="162">
        <v>37285</v>
      </c>
      <c r="P11" s="162">
        <v>37285</v>
      </c>
      <c r="Q11" s="162">
        <v>37285</v>
      </c>
      <c r="R11" s="162">
        <v>37285</v>
      </c>
      <c r="S11" s="162">
        <v>37285</v>
      </c>
      <c r="T11" s="162">
        <v>37285</v>
      </c>
      <c r="U11" s="162">
        <v>37285</v>
      </c>
      <c r="V11" s="162">
        <v>37285</v>
      </c>
      <c r="W11" s="162">
        <v>37285</v>
      </c>
      <c r="X11" s="162">
        <v>37285</v>
      </c>
      <c r="Y11" s="162">
        <v>37285</v>
      </c>
      <c r="Z11" s="162">
        <v>37285</v>
      </c>
      <c r="AA11" s="162">
        <v>37285</v>
      </c>
      <c r="AB11" s="162">
        <v>37285</v>
      </c>
      <c r="AC11" s="162">
        <v>37285</v>
      </c>
      <c r="AD11" s="162">
        <v>37285</v>
      </c>
      <c r="AE11" s="162">
        <v>37285</v>
      </c>
      <c r="AF11" s="162">
        <v>37285</v>
      </c>
      <c r="AG11" s="162">
        <v>37285</v>
      </c>
      <c r="AH11" s="162">
        <v>37285</v>
      </c>
      <c r="AI11" s="162">
        <v>37285</v>
      </c>
      <c r="AJ11" s="162">
        <v>37285</v>
      </c>
      <c r="AK11" s="269">
        <v>37285</v>
      </c>
      <c r="AL11" s="389">
        <v>37285</v>
      </c>
      <c r="AM11" s="389">
        <v>37285</v>
      </c>
      <c r="AN11" s="162">
        <v>37285</v>
      </c>
      <c r="AO11" s="162">
        <v>37285</v>
      </c>
      <c r="AP11" s="162">
        <v>37285</v>
      </c>
      <c r="AQ11" s="162">
        <v>37285</v>
      </c>
      <c r="AR11" s="162">
        <v>37285</v>
      </c>
      <c r="AS11" s="162">
        <v>37285</v>
      </c>
      <c r="AT11" s="162">
        <v>37285</v>
      </c>
      <c r="AU11" s="162">
        <v>37285</v>
      </c>
      <c r="AV11" s="162">
        <v>37285</v>
      </c>
      <c r="AW11" s="162">
        <v>37285</v>
      </c>
      <c r="AX11" s="162">
        <v>37285</v>
      </c>
      <c r="AY11" s="162">
        <v>37285</v>
      </c>
      <c r="AZ11" s="162">
        <v>37285</v>
      </c>
      <c r="BA11" s="162">
        <v>37285</v>
      </c>
      <c r="BB11" s="162">
        <v>37285</v>
      </c>
      <c r="BC11" s="162">
        <v>37285</v>
      </c>
      <c r="BD11" s="162">
        <v>37285</v>
      </c>
      <c r="BE11" s="162">
        <v>37285</v>
      </c>
      <c r="BF11" s="162">
        <v>37285</v>
      </c>
      <c r="BG11" s="162">
        <v>37285</v>
      </c>
      <c r="BH11" s="162">
        <v>37285</v>
      </c>
      <c r="BI11" s="162">
        <v>37285</v>
      </c>
      <c r="BJ11" s="162">
        <v>37285</v>
      </c>
      <c r="BK11" s="163"/>
      <c r="BL11" s="163"/>
      <c r="BM11" s="158"/>
      <c r="BN11" s="158"/>
      <c r="BO11" s="158"/>
      <c r="BP11" s="157"/>
      <c r="BQ11" s="158"/>
      <c r="BR11" s="158"/>
      <c r="BS11" s="158"/>
      <c r="BT11" s="158"/>
      <c r="BU11" s="158"/>
      <c r="BV11" s="158"/>
      <c r="BW11" s="158"/>
      <c r="BX11" s="158"/>
      <c r="BY11" s="158"/>
      <c r="BZ11" s="158"/>
      <c r="CA11" s="158"/>
      <c r="CB11" s="159"/>
      <c r="CC11" s="163"/>
      <c r="CD11" s="143"/>
      <c r="CE11" s="143"/>
      <c r="CF11" s="143"/>
      <c r="CG11" s="143"/>
      <c r="CH11" s="143"/>
      <c r="CI11" s="143"/>
      <c r="CJ11" s="143"/>
      <c r="CK11" s="143"/>
      <c r="CL11" s="143"/>
      <c r="CM11" s="143"/>
      <c r="CN11" s="143"/>
    </row>
    <row r="12" spans="1:102" ht="15" thickBot="1" x14ac:dyDescent="0.25">
      <c r="A12" s="134">
        <v>11</v>
      </c>
      <c r="B12" s="143" t="s">
        <v>129</v>
      </c>
      <c r="C12" s="143"/>
      <c r="D12" s="143" t="s">
        <v>130</v>
      </c>
      <c r="E12" s="143">
        <v>7287567</v>
      </c>
      <c r="F12" s="156">
        <f t="shared" si="5"/>
        <v>6558810</v>
      </c>
      <c r="G12" s="147">
        <v>50</v>
      </c>
      <c r="H12" s="143">
        <v>2</v>
      </c>
      <c r="I12" s="145">
        <f t="shared" si="6"/>
        <v>51</v>
      </c>
      <c r="J12" s="145">
        <f t="shared" si="7"/>
        <v>131176</v>
      </c>
      <c r="K12" s="160">
        <f t="shared" ref="K12:K15" si="9">SUM(M12:AU12)</f>
        <v>4591170</v>
      </c>
      <c r="L12" s="165">
        <f t="shared" si="8"/>
        <v>1967640</v>
      </c>
      <c r="M12" s="166">
        <v>131186</v>
      </c>
      <c r="N12" s="166">
        <v>131176</v>
      </c>
      <c r="O12" s="166">
        <v>131176</v>
      </c>
      <c r="P12" s="166">
        <v>131176</v>
      </c>
      <c r="Q12" s="166">
        <v>131176</v>
      </c>
      <c r="R12" s="166">
        <v>131176</v>
      </c>
      <c r="S12" s="166">
        <v>131176</v>
      </c>
      <c r="T12" s="166">
        <v>131176</v>
      </c>
      <c r="U12" s="166">
        <v>131176</v>
      </c>
      <c r="V12" s="166">
        <v>131176</v>
      </c>
      <c r="W12" s="166">
        <v>131176</v>
      </c>
      <c r="X12" s="166">
        <v>131176</v>
      </c>
      <c r="Y12" s="166">
        <v>131176</v>
      </c>
      <c r="Z12" s="166">
        <v>131176</v>
      </c>
      <c r="AA12" s="166">
        <v>131176</v>
      </c>
      <c r="AB12" s="166">
        <v>131176</v>
      </c>
      <c r="AC12" s="166">
        <v>131176</v>
      </c>
      <c r="AD12" s="166">
        <v>131176</v>
      </c>
      <c r="AE12" s="166">
        <v>131176</v>
      </c>
      <c r="AF12" s="166">
        <v>131176</v>
      </c>
      <c r="AG12" s="166">
        <v>131176</v>
      </c>
      <c r="AH12" s="166">
        <v>131176</v>
      </c>
      <c r="AI12" s="166">
        <v>131176</v>
      </c>
      <c r="AJ12" s="166">
        <v>131176</v>
      </c>
      <c r="AK12" s="270">
        <v>131176</v>
      </c>
      <c r="AL12" s="288">
        <v>131176</v>
      </c>
      <c r="AM12" s="288">
        <v>131176</v>
      </c>
      <c r="AN12" s="166">
        <v>131176</v>
      </c>
      <c r="AO12" s="166">
        <v>131176</v>
      </c>
      <c r="AP12" s="166">
        <v>131176</v>
      </c>
      <c r="AQ12" s="166">
        <v>131176</v>
      </c>
      <c r="AR12" s="166">
        <v>131176</v>
      </c>
      <c r="AS12" s="166">
        <v>131176</v>
      </c>
      <c r="AT12" s="166">
        <v>131176</v>
      </c>
      <c r="AU12" s="166">
        <v>131176</v>
      </c>
      <c r="AV12" s="166">
        <v>131176</v>
      </c>
      <c r="AW12" s="166">
        <v>131176</v>
      </c>
      <c r="AX12" s="166">
        <v>131176</v>
      </c>
      <c r="AY12" s="166">
        <v>131176</v>
      </c>
      <c r="AZ12" s="166">
        <v>131176</v>
      </c>
      <c r="BA12" s="166">
        <v>131176</v>
      </c>
      <c r="BB12" s="166">
        <v>131176</v>
      </c>
      <c r="BC12" s="166">
        <v>131176</v>
      </c>
      <c r="BD12" s="166">
        <v>131176</v>
      </c>
      <c r="BE12" s="166">
        <v>131176</v>
      </c>
      <c r="BF12" s="166">
        <v>131176</v>
      </c>
      <c r="BG12" s="166">
        <v>131176</v>
      </c>
      <c r="BH12" s="166">
        <v>131176</v>
      </c>
      <c r="BI12" s="166">
        <v>131176</v>
      </c>
      <c r="BJ12" s="166">
        <v>131176</v>
      </c>
      <c r="BK12" s="167"/>
      <c r="BL12" s="167"/>
      <c r="BM12" s="143"/>
      <c r="BN12" s="143"/>
      <c r="BO12" s="143"/>
      <c r="BP12" s="147"/>
      <c r="BQ12" s="143"/>
      <c r="BR12" s="143"/>
      <c r="BS12" s="143"/>
      <c r="BT12" s="143"/>
      <c r="BU12" s="143"/>
      <c r="BV12" s="143"/>
      <c r="BW12" s="143"/>
      <c r="BX12" s="143"/>
      <c r="BY12" s="143"/>
      <c r="BZ12" s="143"/>
      <c r="CA12" s="143"/>
      <c r="CB12" s="145"/>
      <c r="CC12" s="167"/>
      <c r="CD12" s="143"/>
      <c r="CE12" s="143"/>
      <c r="CF12" s="143"/>
      <c r="CG12" s="143"/>
      <c r="CH12" s="143"/>
      <c r="CI12" s="143"/>
      <c r="CJ12" s="143"/>
      <c r="CK12" s="143"/>
      <c r="CL12" s="143"/>
      <c r="CM12" s="143"/>
      <c r="CN12" s="143"/>
    </row>
    <row r="13" spans="1:102" ht="15" thickBot="1" x14ac:dyDescent="0.25">
      <c r="A13" s="134">
        <v>12</v>
      </c>
      <c r="B13" s="143" t="s">
        <v>127</v>
      </c>
      <c r="C13" s="143"/>
      <c r="D13" s="143" t="s">
        <v>131</v>
      </c>
      <c r="E13" s="143">
        <v>2797670</v>
      </c>
      <c r="F13" s="156">
        <f t="shared" si="5"/>
        <v>2517903</v>
      </c>
      <c r="G13" s="147">
        <v>50</v>
      </c>
      <c r="H13" s="143">
        <v>3</v>
      </c>
      <c r="I13" s="145">
        <f t="shared" si="6"/>
        <v>52</v>
      </c>
      <c r="J13" s="145">
        <f t="shared" si="7"/>
        <v>50358</v>
      </c>
      <c r="K13" s="160">
        <f t="shared" si="9"/>
        <v>1712175</v>
      </c>
      <c r="L13" s="165">
        <f t="shared" si="8"/>
        <v>805728</v>
      </c>
      <c r="M13" s="147"/>
      <c r="N13" s="168">
        <v>50361</v>
      </c>
      <c r="O13" s="168">
        <v>50358</v>
      </c>
      <c r="P13" s="168">
        <v>50358</v>
      </c>
      <c r="Q13" s="168">
        <v>50358</v>
      </c>
      <c r="R13" s="168">
        <v>50358</v>
      </c>
      <c r="S13" s="168">
        <v>50358</v>
      </c>
      <c r="T13" s="168">
        <v>50358</v>
      </c>
      <c r="U13" s="168">
        <v>50358</v>
      </c>
      <c r="V13" s="168">
        <v>50358</v>
      </c>
      <c r="W13" s="168">
        <v>50358</v>
      </c>
      <c r="X13" s="168">
        <v>50358</v>
      </c>
      <c r="Y13" s="168">
        <v>50358</v>
      </c>
      <c r="Z13" s="168">
        <v>50358</v>
      </c>
      <c r="AA13" s="168">
        <v>50358</v>
      </c>
      <c r="AB13" s="168">
        <v>50358</v>
      </c>
      <c r="AC13" s="168">
        <v>50358</v>
      </c>
      <c r="AD13" s="168">
        <v>50358</v>
      </c>
      <c r="AE13" s="168">
        <v>50358</v>
      </c>
      <c r="AF13" s="168">
        <v>50358</v>
      </c>
      <c r="AG13" s="168">
        <v>50358</v>
      </c>
      <c r="AH13" s="168">
        <v>50358</v>
      </c>
      <c r="AI13" s="168">
        <v>50358</v>
      </c>
      <c r="AJ13" s="168">
        <v>50358</v>
      </c>
      <c r="AK13" s="271">
        <v>50358</v>
      </c>
      <c r="AL13" s="288">
        <v>50358</v>
      </c>
      <c r="AM13" s="288">
        <v>50358</v>
      </c>
      <c r="AN13" s="166">
        <v>50358</v>
      </c>
      <c r="AO13" s="168">
        <v>50358</v>
      </c>
      <c r="AP13" s="168">
        <v>50358</v>
      </c>
      <c r="AQ13" s="168">
        <v>50358</v>
      </c>
      <c r="AR13" s="168">
        <v>50358</v>
      </c>
      <c r="AS13" s="168">
        <v>50358</v>
      </c>
      <c r="AT13" s="168">
        <v>50358</v>
      </c>
      <c r="AU13" s="168">
        <v>50358</v>
      </c>
      <c r="AV13" s="168">
        <v>50358</v>
      </c>
      <c r="AW13" s="168">
        <v>50358</v>
      </c>
      <c r="AX13" s="168">
        <v>50358</v>
      </c>
      <c r="AY13" s="168">
        <v>50358</v>
      </c>
      <c r="AZ13" s="168">
        <v>50358</v>
      </c>
      <c r="BA13" s="168">
        <v>50358</v>
      </c>
      <c r="BB13" s="168">
        <v>50358</v>
      </c>
      <c r="BC13" s="168">
        <v>50358</v>
      </c>
      <c r="BD13" s="168">
        <v>50358</v>
      </c>
      <c r="BE13" s="168">
        <v>50358</v>
      </c>
      <c r="BF13" s="168">
        <v>50358</v>
      </c>
      <c r="BG13" s="168">
        <v>50358</v>
      </c>
      <c r="BH13" s="168">
        <v>50358</v>
      </c>
      <c r="BI13" s="168">
        <v>50358</v>
      </c>
      <c r="BJ13" s="168">
        <v>50358</v>
      </c>
      <c r="BK13" s="168">
        <v>50358</v>
      </c>
      <c r="BL13" s="169"/>
      <c r="BM13" s="169"/>
      <c r="BN13" s="143"/>
      <c r="BO13" s="143"/>
      <c r="BP13" s="147"/>
      <c r="BQ13" s="143"/>
      <c r="BR13" s="143"/>
      <c r="BS13" s="143"/>
      <c r="BT13" s="143"/>
      <c r="BU13" s="143"/>
      <c r="BV13" s="143"/>
      <c r="BW13" s="143"/>
      <c r="BX13" s="143"/>
      <c r="BY13" s="143"/>
      <c r="BZ13" s="143"/>
      <c r="CA13" s="143"/>
      <c r="CB13" s="145"/>
      <c r="CC13" s="145"/>
      <c r="CD13" s="143"/>
      <c r="CE13" s="143"/>
      <c r="CF13" s="143"/>
      <c r="CG13" s="143"/>
      <c r="CH13" s="143"/>
      <c r="CI13" s="143"/>
      <c r="CJ13" s="143"/>
      <c r="CK13" s="143"/>
      <c r="CL13" s="143"/>
      <c r="CM13" s="143"/>
      <c r="CN13" s="143"/>
    </row>
    <row r="14" spans="1:102" ht="15" thickBot="1" x14ac:dyDescent="0.25">
      <c r="A14" s="134">
        <v>13</v>
      </c>
      <c r="B14" s="143" t="s">
        <v>129</v>
      </c>
      <c r="C14" s="143"/>
      <c r="D14" s="143" t="s">
        <v>132</v>
      </c>
      <c r="E14" s="143">
        <v>1131958</v>
      </c>
      <c r="F14" s="156">
        <f t="shared" si="5"/>
        <v>1018762</v>
      </c>
      <c r="G14" s="147">
        <v>50</v>
      </c>
      <c r="H14" s="143">
        <v>3</v>
      </c>
      <c r="I14" s="145">
        <f>H14+G14-1</f>
        <v>52</v>
      </c>
      <c r="J14" s="145">
        <f t="shared" si="7"/>
        <v>20375</v>
      </c>
      <c r="K14" s="160">
        <f t="shared" si="9"/>
        <v>692762</v>
      </c>
      <c r="L14" s="165">
        <f t="shared" si="8"/>
        <v>326000</v>
      </c>
      <c r="M14" s="147"/>
      <c r="N14" s="168">
        <v>20387</v>
      </c>
      <c r="O14" s="168">
        <v>20375</v>
      </c>
      <c r="P14" s="168">
        <v>20375</v>
      </c>
      <c r="Q14" s="168">
        <v>20375</v>
      </c>
      <c r="R14" s="168">
        <v>20375</v>
      </c>
      <c r="S14" s="168">
        <v>20375</v>
      </c>
      <c r="T14" s="168">
        <v>20375</v>
      </c>
      <c r="U14" s="168">
        <v>20375</v>
      </c>
      <c r="V14" s="168">
        <v>20375</v>
      </c>
      <c r="W14" s="168">
        <v>20375</v>
      </c>
      <c r="X14" s="168">
        <v>20375</v>
      </c>
      <c r="Y14" s="168">
        <v>20375</v>
      </c>
      <c r="Z14" s="168">
        <v>20375</v>
      </c>
      <c r="AA14" s="168">
        <v>20375</v>
      </c>
      <c r="AB14" s="168">
        <v>20375</v>
      </c>
      <c r="AC14" s="168">
        <v>20375</v>
      </c>
      <c r="AD14" s="168">
        <v>20375</v>
      </c>
      <c r="AE14" s="168">
        <v>20375</v>
      </c>
      <c r="AF14" s="168">
        <v>20375</v>
      </c>
      <c r="AG14" s="168">
        <v>20375</v>
      </c>
      <c r="AH14" s="168">
        <v>20375</v>
      </c>
      <c r="AI14" s="168">
        <v>20375</v>
      </c>
      <c r="AJ14" s="168">
        <v>20375</v>
      </c>
      <c r="AK14" s="271">
        <v>20375</v>
      </c>
      <c r="AL14" s="288">
        <v>20375</v>
      </c>
      <c r="AM14" s="288">
        <v>20375</v>
      </c>
      <c r="AN14" s="166">
        <v>20375</v>
      </c>
      <c r="AO14" s="168">
        <v>20375</v>
      </c>
      <c r="AP14" s="168">
        <v>20375</v>
      </c>
      <c r="AQ14" s="168">
        <v>20375</v>
      </c>
      <c r="AR14" s="168">
        <v>20375</v>
      </c>
      <c r="AS14" s="168">
        <v>20375</v>
      </c>
      <c r="AT14" s="168">
        <v>20375</v>
      </c>
      <c r="AU14" s="168">
        <v>20375</v>
      </c>
      <c r="AV14" s="168">
        <v>20375</v>
      </c>
      <c r="AW14" s="168">
        <v>20375</v>
      </c>
      <c r="AX14" s="168">
        <v>20375</v>
      </c>
      <c r="AY14" s="168">
        <v>20375</v>
      </c>
      <c r="AZ14" s="168">
        <v>20375</v>
      </c>
      <c r="BA14" s="168">
        <v>20375</v>
      </c>
      <c r="BB14" s="168">
        <v>20375</v>
      </c>
      <c r="BC14" s="168">
        <v>20375</v>
      </c>
      <c r="BD14" s="168">
        <v>20375</v>
      </c>
      <c r="BE14" s="168">
        <v>20375</v>
      </c>
      <c r="BF14" s="168">
        <v>20375</v>
      </c>
      <c r="BG14" s="168">
        <v>20375</v>
      </c>
      <c r="BH14" s="168">
        <v>20375</v>
      </c>
      <c r="BI14" s="168">
        <v>20375</v>
      </c>
      <c r="BJ14" s="168">
        <v>20375</v>
      </c>
      <c r="BK14" s="168">
        <v>20375</v>
      </c>
      <c r="BL14" s="169"/>
      <c r="BM14" s="169"/>
      <c r="BN14" s="143"/>
      <c r="BO14" s="143"/>
      <c r="BP14" s="147"/>
      <c r="BQ14" s="143"/>
      <c r="BR14" s="143"/>
      <c r="BS14" s="143"/>
      <c r="BT14" s="143"/>
      <c r="BU14" s="143"/>
      <c r="BV14" s="143"/>
      <c r="BW14" s="143"/>
      <c r="BX14" s="143"/>
      <c r="BY14" s="143"/>
      <c r="BZ14" s="143"/>
      <c r="CA14" s="143"/>
      <c r="CB14" s="145"/>
      <c r="CC14" s="145"/>
      <c r="CD14" s="143"/>
      <c r="CE14" s="143"/>
      <c r="CF14" s="143"/>
      <c r="CG14" s="143"/>
      <c r="CH14" s="143"/>
      <c r="CI14" s="143"/>
      <c r="CJ14" s="143"/>
      <c r="CK14" s="143"/>
      <c r="CL14" s="143"/>
      <c r="CM14" s="143"/>
      <c r="CN14" s="143"/>
    </row>
    <row r="15" spans="1:102" ht="15" thickBot="1" x14ac:dyDescent="0.25">
      <c r="A15" s="134">
        <v>14</v>
      </c>
      <c r="B15" s="143" t="s">
        <v>129</v>
      </c>
      <c r="C15" s="143"/>
      <c r="D15" s="143" t="s">
        <v>133</v>
      </c>
      <c r="E15" s="143">
        <v>3782885</v>
      </c>
      <c r="F15" s="156">
        <f t="shared" si="5"/>
        <v>3404596</v>
      </c>
      <c r="G15" s="147">
        <v>50</v>
      </c>
      <c r="H15" s="143">
        <v>19</v>
      </c>
      <c r="I15" s="145">
        <f>H15+G15-1</f>
        <v>68</v>
      </c>
      <c r="J15" s="145">
        <f t="shared" si="7"/>
        <v>68091</v>
      </c>
      <c r="K15" s="160">
        <f t="shared" si="9"/>
        <v>1225684</v>
      </c>
      <c r="L15" s="165">
        <f t="shared" si="8"/>
        <v>2178912</v>
      </c>
      <c r="M15" s="147"/>
      <c r="N15" s="143"/>
      <c r="O15" s="143"/>
      <c r="P15" s="143"/>
      <c r="Q15" s="143"/>
      <c r="R15" s="143"/>
      <c r="S15" s="143"/>
      <c r="T15" s="143"/>
      <c r="U15" s="143"/>
      <c r="V15" s="143"/>
      <c r="W15" s="143"/>
      <c r="X15" s="143"/>
      <c r="Y15" s="143"/>
      <c r="Z15" s="143"/>
      <c r="AA15" s="146"/>
      <c r="AB15" s="146"/>
      <c r="AC15" s="170"/>
      <c r="AD15" s="168">
        <v>68137</v>
      </c>
      <c r="AE15" s="168">
        <v>68091</v>
      </c>
      <c r="AF15" s="168">
        <v>68091</v>
      </c>
      <c r="AG15" s="168">
        <v>68091</v>
      </c>
      <c r="AH15" s="168">
        <v>68091</v>
      </c>
      <c r="AI15" s="168">
        <v>68091</v>
      </c>
      <c r="AJ15" s="168">
        <v>68091</v>
      </c>
      <c r="AK15" s="271">
        <v>68091</v>
      </c>
      <c r="AL15" s="288">
        <v>68091</v>
      </c>
      <c r="AM15" s="288">
        <v>68091</v>
      </c>
      <c r="AN15" s="166">
        <v>68091</v>
      </c>
      <c r="AO15" s="168">
        <v>68091</v>
      </c>
      <c r="AP15" s="168">
        <v>68091</v>
      </c>
      <c r="AQ15" s="168">
        <v>68091</v>
      </c>
      <c r="AR15" s="168">
        <v>68091</v>
      </c>
      <c r="AS15" s="168">
        <v>68091</v>
      </c>
      <c r="AT15" s="168">
        <v>68091</v>
      </c>
      <c r="AU15" s="168">
        <v>68091</v>
      </c>
      <c r="AV15" s="168">
        <v>68091</v>
      </c>
      <c r="AW15" s="168">
        <v>68091</v>
      </c>
      <c r="AX15" s="168">
        <v>68091</v>
      </c>
      <c r="AY15" s="168">
        <v>68091</v>
      </c>
      <c r="AZ15" s="168">
        <v>68091</v>
      </c>
      <c r="BA15" s="168">
        <v>68091</v>
      </c>
      <c r="BB15" s="168">
        <v>68091</v>
      </c>
      <c r="BC15" s="168">
        <v>68091</v>
      </c>
      <c r="BD15" s="168">
        <v>68091</v>
      </c>
      <c r="BE15" s="168">
        <v>68091</v>
      </c>
      <c r="BF15" s="168">
        <v>68091</v>
      </c>
      <c r="BG15" s="168">
        <v>68091</v>
      </c>
      <c r="BH15" s="168">
        <v>68091</v>
      </c>
      <c r="BI15" s="168">
        <v>68091</v>
      </c>
      <c r="BJ15" s="168">
        <v>68091</v>
      </c>
      <c r="BK15" s="168">
        <v>68091</v>
      </c>
      <c r="BL15" s="168">
        <v>68091</v>
      </c>
      <c r="BM15" s="168">
        <v>68091</v>
      </c>
      <c r="BN15" s="168">
        <v>68091</v>
      </c>
      <c r="BO15" s="168">
        <v>68091</v>
      </c>
      <c r="BP15" s="168">
        <v>68091</v>
      </c>
      <c r="BQ15" s="168">
        <v>68091</v>
      </c>
      <c r="BR15" s="168">
        <v>68091</v>
      </c>
      <c r="BS15" s="168">
        <v>68091</v>
      </c>
      <c r="BT15" s="168">
        <v>68091</v>
      </c>
      <c r="BU15" s="168">
        <v>68091</v>
      </c>
      <c r="BV15" s="168">
        <v>68091</v>
      </c>
      <c r="BW15" s="168">
        <v>68091</v>
      </c>
      <c r="BX15" s="168">
        <v>68091</v>
      </c>
      <c r="BY15" s="168">
        <v>68091</v>
      </c>
      <c r="BZ15" s="168">
        <v>68091</v>
      </c>
      <c r="CA15" s="168">
        <v>68091</v>
      </c>
      <c r="CB15" s="148"/>
      <c r="CC15" s="167"/>
      <c r="CD15" s="143"/>
      <c r="CE15" s="143"/>
      <c r="CF15" s="143"/>
      <c r="CG15" s="143"/>
      <c r="CH15" s="143"/>
      <c r="CI15" s="143"/>
      <c r="CJ15" s="143"/>
      <c r="CK15" s="143"/>
      <c r="CL15" s="143"/>
      <c r="CM15" s="143"/>
      <c r="CN15" s="143"/>
    </row>
    <row r="16" spans="1:102" ht="15" thickBot="1" x14ac:dyDescent="0.25">
      <c r="A16" s="135">
        <v>15</v>
      </c>
      <c r="B16" s="146"/>
      <c r="C16" s="146"/>
      <c r="D16" s="146"/>
      <c r="E16" s="146"/>
      <c r="F16" s="156">
        <f t="shared" si="5"/>
        <v>0</v>
      </c>
      <c r="G16" s="147">
        <v>50</v>
      </c>
      <c r="H16" s="143">
        <v>2</v>
      </c>
      <c r="I16" s="145">
        <f t="shared" si="6"/>
        <v>51</v>
      </c>
      <c r="J16" s="171">
        <f t="shared" si="7"/>
        <v>0</v>
      </c>
      <c r="K16" s="160">
        <f>SUM(M16:CN16)</f>
        <v>0</v>
      </c>
      <c r="L16" s="165">
        <f>F16-K16</f>
        <v>0</v>
      </c>
      <c r="M16" s="147"/>
      <c r="N16" s="143"/>
      <c r="O16" s="143"/>
      <c r="P16" s="143"/>
      <c r="Q16" s="143"/>
      <c r="R16" s="146"/>
      <c r="S16" s="146"/>
      <c r="T16" s="146"/>
      <c r="U16" s="146"/>
      <c r="V16" s="146"/>
      <c r="W16" s="146"/>
      <c r="X16" s="146"/>
      <c r="Y16" s="146"/>
      <c r="Z16" s="146"/>
      <c r="AA16" s="146"/>
      <c r="AB16" s="146"/>
      <c r="AC16" s="170"/>
      <c r="AD16" s="146"/>
      <c r="AE16" s="146"/>
      <c r="AF16" s="146"/>
      <c r="AG16" s="146"/>
      <c r="AH16" s="146"/>
      <c r="AI16" s="146"/>
      <c r="AJ16" s="146"/>
      <c r="AK16" s="148"/>
      <c r="AL16" s="289"/>
      <c r="AM16" s="289"/>
      <c r="AN16" s="2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row>
    <row r="17" spans="1:92" ht="15" thickBot="1" x14ac:dyDescent="0.25">
      <c r="B17" s="143"/>
      <c r="C17" s="143"/>
      <c r="D17" s="143"/>
      <c r="E17" s="143"/>
      <c r="F17" s="156">
        <f t="shared" si="5"/>
        <v>0</v>
      </c>
      <c r="G17" s="147"/>
      <c r="H17" s="143"/>
      <c r="I17" s="145"/>
      <c r="J17" s="171"/>
      <c r="K17" s="160">
        <f>SUM(M17:CC17)</f>
        <v>0</v>
      </c>
      <c r="L17" s="165">
        <f>F17-K17</f>
        <v>0</v>
      </c>
      <c r="M17" s="147"/>
      <c r="N17" s="143"/>
      <c r="O17" s="143"/>
      <c r="P17" s="143"/>
      <c r="Q17" s="143"/>
      <c r="R17" s="146"/>
      <c r="S17" s="146"/>
      <c r="T17" s="146"/>
      <c r="U17" s="146"/>
      <c r="V17" s="146"/>
      <c r="W17" s="146"/>
      <c r="X17" s="146"/>
      <c r="Y17" s="146"/>
      <c r="Z17" s="146"/>
      <c r="AA17" s="146"/>
      <c r="AB17" s="146"/>
      <c r="AC17" s="170"/>
      <c r="AD17" s="146"/>
      <c r="AE17" s="146"/>
      <c r="AF17" s="146"/>
      <c r="AG17" s="146"/>
      <c r="AH17" s="146"/>
      <c r="AI17" s="146"/>
      <c r="AJ17" s="146"/>
      <c r="AK17" s="148"/>
      <c r="AL17" s="289"/>
      <c r="AM17" s="289"/>
      <c r="AN17" s="2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8"/>
      <c r="CC17" s="167"/>
    </row>
    <row r="18" spans="1:92" ht="15" thickBot="1" x14ac:dyDescent="0.25">
      <c r="B18" s="143"/>
      <c r="C18" s="143"/>
      <c r="D18" s="143"/>
      <c r="E18" s="143"/>
      <c r="F18" s="156">
        <f>E18*0.9</f>
        <v>0</v>
      </c>
      <c r="G18" s="147"/>
      <c r="H18" s="143"/>
      <c r="I18" s="145"/>
      <c r="J18" s="171"/>
      <c r="K18" s="160">
        <f>SUM(M18:CC18)</f>
        <v>0</v>
      </c>
      <c r="L18" s="165">
        <f t="shared" si="8"/>
        <v>0</v>
      </c>
      <c r="M18" s="147"/>
      <c r="N18" s="143"/>
      <c r="O18" s="143"/>
      <c r="P18" s="143"/>
      <c r="Q18" s="143"/>
      <c r="R18" s="143"/>
      <c r="S18" s="143"/>
      <c r="T18" s="143"/>
      <c r="U18" s="143"/>
      <c r="V18" s="143"/>
      <c r="W18" s="143"/>
      <c r="X18" s="143"/>
      <c r="Y18" s="143"/>
      <c r="Z18" s="143"/>
      <c r="AA18" s="146"/>
      <c r="AB18" s="146"/>
      <c r="AC18" s="170"/>
      <c r="AD18" s="146"/>
      <c r="AE18" s="146"/>
      <c r="AF18" s="146"/>
      <c r="AG18" s="146"/>
      <c r="AH18" s="146"/>
      <c r="AI18" s="146"/>
      <c r="AJ18" s="146"/>
      <c r="AK18" s="148"/>
      <c r="AL18" s="289"/>
      <c r="AM18" s="289"/>
      <c r="AN18" s="2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8"/>
      <c r="CC18" s="172"/>
      <c r="CD18" s="135"/>
      <c r="CE18" s="135"/>
      <c r="CF18" s="135"/>
      <c r="CG18" s="135"/>
      <c r="CH18" s="135"/>
      <c r="CI18" s="135"/>
    </row>
    <row r="19" spans="1:92" s="135" customFormat="1" x14ac:dyDescent="0.2">
      <c r="A19" s="173"/>
      <c r="B19" s="643" t="s">
        <v>134</v>
      </c>
      <c r="C19" s="644"/>
      <c r="D19" s="645"/>
      <c r="E19" s="298">
        <f>SUM(E21:E54)-E29-E39</f>
        <v>363057378</v>
      </c>
      <c r="F19" s="174">
        <f>SUM(F21:F54)-F29-F39</f>
        <v>325558630</v>
      </c>
      <c r="G19" s="175"/>
      <c r="H19" s="174"/>
      <c r="I19" s="176"/>
      <c r="J19" s="174"/>
      <c r="K19" s="177">
        <f>SUM(K21:K54)</f>
        <v>193945010</v>
      </c>
      <c r="L19" s="178">
        <f>SUM(L21:L48)</f>
        <v>66771298</v>
      </c>
      <c r="M19" s="174">
        <f t="shared" ref="M19:AL19" si="10">SUM(M21:M54)</f>
        <v>3124967</v>
      </c>
      <c r="N19" s="174">
        <f t="shared" si="10"/>
        <v>5385320</v>
      </c>
      <c r="O19" s="174">
        <f t="shared" si="10"/>
        <v>5385185</v>
      </c>
      <c r="P19" s="174">
        <f t="shared" si="10"/>
        <v>5385185</v>
      </c>
      <c r="Q19" s="174">
        <f t="shared" si="10"/>
        <v>5385185</v>
      </c>
      <c r="R19" s="174">
        <f t="shared" si="10"/>
        <v>5385185</v>
      </c>
      <c r="S19" s="174">
        <f t="shared" si="10"/>
        <v>5385185</v>
      </c>
      <c r="T19" s="174">
        <f t="shared" si="10"/>
        <v>5385185</v>
      </c>
      <c r="U19" s="174">
        <f t="shared" si="10"/>
        <v>5385185</v>
      </c>
      <c r="V19" s="174">
        <f t="shared" si="10"/>
        <v>5385185</v>
      </c>
      <c r="W19" s="174">
        <f t="shared" si="10"/>
        <v>3666307</v>
      </c>
      <c r="X19" s="174">
        <f t="shared" si="10"/>
        <v>1765040</v>
      </c>
      <c r="Y19" s="174">
        <f t="shared" si="10"/>
        <v>2332490</v>
      </c>
      <c r="Z19" s="174">
        <f t="shared" si="10"/>
        <v>2332490</v>
      </c>
      <c r="AA19" s="174">
        <f t="shared" si="10"/>
        <v>2332490</v>
      </c>
      <c r="AB19" s="174">
        <f t="shared" si="10"/>
        <v>2332490</v>
      </c>
      <c r="AC19" s="174">
        <f t="shared" si="10"/>
        <v>5257265</v>
      </c>
      <c r="AD19" s="174">
        <f t="shared" si="10"/>
        <v>5414136</v>
      </c>
      <c r="AE19" s="174">
        <f t="shared" si="10"/>
        <v>5822115</v>
      </c>
      <c r="AF19" s="174">
        <f t="shared" si="10"/>
        <v>5907551</v>
      </c>
      <c r="AG19" s="174">
        <f t="shared" si="10"/>
        <v>5907551</v>
      </c>
      <c r="AH19" s="174">
        <f t="shared" si="10"/>
        <v>5907551</v>
      </c>
      <c r="AI19" s="174">
        <f t="shared" si="10"/>
        <v>5907551</v>
      </c>
      <c r="AJ19" s="174">
        <f t="shared" si="10"/>
        <v>5907551</v>
      </c>
      <c r="AK19" s="176">
        <f t="shared" si="10"/>
        <v>5907551</v>
      </c>
      <c r="AL19" s="390">
        <f t="shared" si="10"/>
        <v>5907551</v>
      </c>
      <c r="AM19" s="390">
        <f>SUM(AM21:AM54)</f>
        <v>3997973</v>
      </c>
      <c r="AN19" s="175">
        <f>SUM(AN21:AN54)</f>
        <v>3997953</v>
      </c>
      <c r="AO19" s="174">
        <f t="shared" ref="AO19:CN19" si="11">SUM(AO21:AO54)</f>
        <v>3997953</v>
      </c>
      <c r="AP19" s="174">
        <f t="shared" si="11"/>
        <v>8490731</v>
      </c>
      <c r="AQ19" s="174">
        <f t="shared" si="11"/>
        <v>9852197</v>
      </c>
      <c r="AR19" s="174">
        <f t="shared" si="11"/>
        <v>9852189</v>
      </c>
      <c r="AS19" s="174">
        <f t="shared" si="11"/>
        <v>9852189</v>
      </c>
      <c r="AT19" s="174">
        <f t="shared" si="11"/>
        <v>9852189</v>
      </c>
      <c r="AU19" s="174">
        <f t="shared" si="11"/>
        <v>9852189</v>
      </c>
      <c r="AV19" s="174">
        <f t="shared" si="11"/>
        <v>9852189</v>
      </c>
      <c r="AW19" s="174">
        <f t="shared" si="11"/>
        <v>9852189</v>
      </c>
      <c r="AX19" s="174">
        <f t="shared" si="11"/>
        <v>9852189</v>
      </c>
      <c r="AY19" s="174">
        <f t="shared" si="11"/>
        <v>9817089</v>
      </c>
      <c r="AZ19" s="174">
        <f t="shared" si="11"/>
        <v>5561489</v>
      </c>
      <c r="BA19" s="174">
        <f t="shared" si="11"/>
        <v>4324709</v>
      </c>
      <c r="BB19" s="174">
        <f t="shared" si="11"/>
        <v>3616437</v>
      </c>
      <c r="BC19" s="174">
        <f t="shared" si="11"/>
        <v>3616437</v>
      </c>
      <c r="BD19" s="174">
        <f t="shared" si="11"/>
        <v>3616437</v>
      </c>
      <c r="BE19" s="174">
        <f t="shared" si="11"/>
        <v>3616437</v>
      </c>
      <c r="BF19" s="174">
        <f t="shared" si="11"/>
        <v>3447267</v>
      </c>
      <c r="BG19" s="174">
        <f t="shared" si="11"/>
        <v>3421970</v>
      </c>
      <c r="BH19" s="174">
        <f t="shared" si="11"/>
        <v>3421970</v>
      </c>
      <c r="BI19" s="174">
        <f t="shared" si="11"/>
        <v>3100220</v>
      </c>
      <c r="BJ19" s="174">
        <f t="shared" si="11"/>
        <v>3100220</v>
      </c>
      <c r="BK19" s="174">
        <f t="shared" si="11"/>
        <v>3100220</v>
      </c>
      <c r="BL19" s="174">
        <f t="shared" si="11"/>
        <v>2997501</v>
      </c>
      <c r="BM19" s="174">
        <f t="shared" si="11"/>
        <v>2430051</v>
      </c>
      <c r="BN19" s="174">
        <f t="shared" si="11"/>
        <v>2430051</v>
      </c>
      <c r="BO19" s="174">
        <f t="shared" si="11"/>
        <v>2430051</v>
      </c>
      <c r="BP19" s="174">
        <f t="shared" si="11"/>
        <v>2430051</v>
      </c>
      <c r="BQ19" s="174">
        <f t="shared" si="11"/>
        <v>2135976</v>
      </c>
      <c r="BR19" s="174">
        <f t="shared" si="11"/>
        <v>1979136</v>
      </c>
      <c r="BS19" s="174">
        <f t="shared" si="11"/>
        <v>1606290</v>
      </c>
      <c r="BT19" s="174">
        <f t="shared" si="11"/>
        <v>1606290</v>
      </c>
      <c r="BU19" s="174">
        <f t="shared" si="11"/>
        <v>1606290</v>
      </c>
      <c r="BV19" s="174">
        <f t="shared" si="11"/>
        <v>1606290</v>
      </c>
      <c r="BW19" s="174">
        <f t="shared" si="11"/>
        <v>1606290</v>
      </c>
      <c r="BX19" s="174">
        <f t="shared" si="11"/>
        <v>1606290</v>
      </c>
      <c r="BY19" s="174">
        <f t="shared" si="11"/>
        <v>1606290</v>
      </c>
      <c r="BZ19" s="174">
        <f t="shared" si="11"/>
        <v>1606290</v>
      </c>
      <c r="CA19" s="174">
        <f t="shared" si="11"/>
        <v>1362386</v>
      </c>
      <c r="CB19" s="174">
        <f t="shared" si="11"/>
        <v>1362386</v>
      </c>
      <c r="CC19" s="176">
        <f t="shared" si="11"/>
        <v>1362386</v>
      </c>
      <c r="CD19" s="176">
        <f t="shared" si="11"/>
        <v>15678326</v>
      </c>
      <c r="CE19" s="176">
        <f t="shared" si="11"/>
        <v>4883858</v>
      </c>
      <c r="CF19" s="176">
        <f t="shared" si="11"/>
        <v>19199798</v>
      </c>
      <c r="CG19" s="176">
        <f t="shared" si="11"/>
        <v>642086</v>
      </c>
      <c r="CH19" s="176">
        <f t="shared" si="11"/>
        <v>642086</v>
      </c>
      <c r="CI19" s="176">
        <f t="shared" si="11"/>
        <v>642086</v>
      </c>
      <c r="CJ19" s="176">
        <f t="shared" si="11"/>
        <v>642086</v>
      </c>
      <c r="CK19" s="176">
        <f t="shared" si="11"/>
        <v>642086</v>
      </c>
      <c r="CL19" s="176">
        <f t="shared" si="11"/>
        <v>642086</v>
      </c>
      <c r="CM19" s="176">
        <f t="shared" si="11"/>
        <v>642086</v>
      </c>
      <c r="CN19" s="176">
        <f t="shared" si="11"/>
        <v>642086</v>
      </c>
    </row>
    <row r="20" spans="1:92" s="135" customFormat="1" ht="15" thickBot="1" x14ac:dyDescent="0.25">
      <c r="A20" s="173"/>
      <c r="B20" s="646"/>
      <c r="C20" s="647"/>
      <c r="D20" s="648"/>
      <c r="E20" s="179"/>
      <c r="F20" s="174"/>
      <c r="G20" s="179"/>
      <c r="H20" s="179"/>
      <c r="I20" s="179"/>
      <c r="J20" s="179"/>
      <c r="K20" s="174"/>
      <c r="L20" s="174"/>
      <c r="M20" s="179">
        <f>M19</f>
        <v>3124967</v>
      </c>
      <c r="N20" s="179">
        <f>M20+N19</f>
        <v>8510287</v>
      </c>
      <c r="O20" s="179">
        <f t="shared" ref="O20:BZ20" si="12">N20+O19</f>
        <v>13895472</v>
      </c>
      <c r="P20" s="179">
        <f t="shared" si="12"/>
        <v>19280657</v>
      </c>
      <c r="Q20" s="179">
        <f t="shared" si="12"/>
        <v>24665842</v>
      </c>
      <c r="R20" s="179">
        <f t="shared" si="12"/>
        <v>30051027</v>
      </c>
      <c r="S20" s="179">
        <f t="shared" si="12"/>
        <v>35436212</v>
      </c>
      <c r="T20" s="179">
        <f t="shared" si="12"/>
        <v>40821397</v>
      </c>
      <c r="U20" s="179">
        <f t="shared" si="12"/>
        <v>46206582</v>
      </c>
      <c r="V20" s="179">
        <f t="shared" si="12"/>
        <v>51591767</v>
      </c>
      <c r="W20" s="179">
        <f t="shared" si="12"/>
        <v>55258074</v>
      </c>
      <c r="X20" s="179">
        <f t="shared" si="12"/>
        <v>57023114</v>
      </c>
      <c r="Y20" s="179">
        <f t="shared" si="12"/>
        <v>59355604</v>
      </c>
      <c r="Z20" s="179">
        <f t="shared" si="12"/>
        <v>61688094</v>
      </c>
      <c r="AA20" s="179">
        <f t="shared" si="12"/>
        <v>64020584</v>
      </c>
      <c r="AB20" s="179">
        <f t="shared" si="12"/>
        <v>66353074</v>
      </c>
      <c r="AC20" s="179">
        <f t="shared" si="12"/>
        <v>71610339</v>
      </c>
      <c r="AD20" s="179">
        <f t="shared" si="12"/>
        <v>77024475</v>
      </c>
      <c r="AE20" s="179">
        <f t="shared" si="12"/>
        <v>82846590</v>
      </c>
      <c r="AF20" s="179">
        <f t="shared" si="12"/>
        <v>88754141</v>
      </c>
      <c r="AG20" s="179">
        <f t="shared" si="12"/>
        <v>94661692</v>
      </c>
      <c r="AH20" s="179">
        <f t="shared" si="12"/>
        <v>100569243</v>
      </c>
      <c r="AI20" s="179">
        <f t="shared" si="12"/>
        <v>106476794</v>
      </c>
      <c r="AJ20" s="179">
        <f t="shared" si="12"/>
        <v>112384345</v>
      </c>
      <c r="AK20" s="272">
        <f t="shared" si="12"/>
        <v>118291896</v>
      </c>
      <c r="AL20" s="297">
        <f t="shared" si="12"/>
        <v>124199447</v>
      </c>
      <c r="AM20" s="297">
        <f t="shared" ref="AM20:AR20" si="13">AL20+AM19</f>
        <v>128197420</v>
      </c>
      <c r="AN20" s="279">
        <f t="shared" si="13"/>
        <v>132195373</v>
      </c>
      <c r="AO20" s="179">
        <f t="shared" si="13"/>
        <v>136193326</v>
      </c>
      <c r="AP20" s="179">
        <f t="shared" si="13"/>
        <v>144684057</v>
      </c>
      <c r="AQ20" s="179">
        <f t="shared" si="13"/>
        <v>154536254</v>
      </c>
      <c r="AR20" s="179">
        <f t="shared" si="13"/>
        <v>164388443</v>
      </c>
      <c r="AS20" s="179">
        <f t="shared" si="12"/>
        <v>174240632</v>
      </c>
      <c r="AT20" s="179">
        <f t="shared" si="12"/>
        <v>184092821</v>
      </c>
      <c r="AU20" s="179">
        <f t="shared" si="12"/>
        <v>193945010</v>
      </c>
      <c r="AV20" s="179">
        <f t="shared" si="12"/>
        <v>203797199</v>
      </c>
      <c r="AW20" s="179">
        <f t="shared" si="12"/>
        <v>213649388</v>
      </c>
      <c r="AX20" s="179">
        <f t="shared" si="12"/>
        <v>223501577</v>
      </c>
      <c r="AY20" s="179">
        <f t="shared" si="12"/>
        <v>233318666</v>
      </c>
      <c r="AZ20" s="179">
        <f t="shared" si="12"/>
        <v>238880155</v>
      </c>
      <c r="BA20" s="179">
        <f t="shared" si="12"/>
        <v>243204864</v>
      </c>
      <c r="BB20" s="179">
        <f t="shared" si="12"/>
        <v>246821301</v>
      </c>
      <c r="BC20" s="179">
        <f t="shared" si="12"/>
        <v>250437738</v>
      </c>
      <c r="BD20" s="179">
        <f t="shared" si="12"/>
        <v>254054175</v>
      </c>
      <c r="BE20" s="179">
        <f t="shared" si="12"/>
        <v>257670612</v>
      </c>
      <c r="BF20" s="179">
        <f t="shared" si="12"/>
        <v>261117879</v>
      </c>
      <c r="BG20" s="179">
        <f t="shared" si="12"/>
        <v>264539849</v>
      </c>
      <c r="BH20" s="179">
        <f t="shared" si="12"/>
        <v>267961819</v>
      </c>
      <c r="BI20" s="179">
        <f t="shared" si="12"/>
        <v>271062039</v>
      </c>
      <c r="BJ20" s="179">
        <f t="shared" si="12"/>
        <v>274162259</v>
      </c>
      <c r="BK20" s="179">
        <f t="shared" si="12"/>
        <v>277262479</v>
      </c>
      <c r="BL20" s="179">
        <f t="shared" si="12"/>
        <v>280259980</v>
      </c>
      <c r="BM20" s="179">
        <f t="shared" si="12"/>
        <v>282690031</v>
      </c>
      <c r="BN20" s="179">
        <f t="shared" si="12"/>
        <v>285120082</v>
      </c>
      <c r="BO20" s="179">
        <f t="shared" si="12"/>
        <v>287550133</v>
      </c>
      <c r="BP20" s="179">
        <f t="shared" si="12"/>
        <v>289980184</v>
      </c>
      <c r="BQ20" s="179">
        <f t="shared" si="12"/>
        <v>292116160</v>
      </c>
      <c r="BR20" s="179">
        <f t="shared" si="12"/>
        <v>294095296</v>
      </c>
      <c r="BS20" s="179">
        <f t="shared" si="12"/>
        <v>295701586</v>
      </c>
      <c r="BT20" s="179">
        <f t="shared" si="12"/>
        <v>297307876</v>
      </c>
      <c r="BU20" s="179">
        <f t="shared" si="12"/>
        <v>298914166</v>
      </c>
      <c r="BV20" s="179">
        <f t="shared" si="12"/>
        <v>300520456</v>
      </c>
      <c r="BW20" s="179">
        <f t="shared" si="12"/>
        <v>302126746</v>
      </c>
      <c r="BX20" s="179">
        <f t="shared" si="12"/>
        <v>303733036</v>
      </c>
      <c r="BY20" s="179">
        <f t="shared" si="12"/>
        <v>305339326</v>
      </c>
      <c r="BZ20" s="179">
        <f t="shared" si="12"/>
        <v>306945616</v>
      </c>
      <c r="CA20" s="179">
        <f t="shared" ref="CA20:CC20" si="14">BZ20+CA19</f>
        <v>308308002</v>
      </c>
      <c r="CB20" s="179">
        <f t="shared" si="14"/>
        <v>309670388</v>
      </c>
      <c r="CC20" s="272">
        <f t="shared" si="14"/>
        <v>311032774</v>
      </c>
      <c r="CD20" s="272">
        <f t="shared" ref="CD20" si="15">CC20+CD19</f>
        <v>326711100</v>
      </c>
      <c r="CE20" s="272">
        <f t="shared" ref="CE20" si="16">CD20+CE19</f>
        <v>331594958</v>
      </c>
      <c r="CF20" s="272">
        <f t="shared" ref="CF20" si="17">CE20+CF19</f>
        <v>350794756</v>
      </c>
      <c r="CG20" s="272">
        <f t="shared" ref="CG20" si="18">CF20+CG19</f>
        <v>351436842</v>
      </c>
      <c r="CH20" s="272">
        <f t="shared" ref="CH20" si="19">CG20+CH19</f>
        <v>352078928</v>
      </c>
      <c r="CI20" s="272">
        <f t="shared" ref="CI20" si="20">CH20+CI19</f>
        <v>352721014</v>
      </c>
      <c r="CJ20" s="272">
        <f t="shared" ref="CJ20" si="21">CI20+CJ19</f>
        <v>353363100</v>
      </c>
      <c r="CK20" s="272">
        <f t="shared" ref="CK20" si="22">CJ20+CK19</f>
        <v>354005186</v>
      </c>
      <c r="CL20" s="272">
        <f t="shared" ref="CL20" si="23">CK20+CL19</f>
        <v>354647272</v>
      </c>
      <c r="CM20" s="272">
        <f t="shared" ref="CM20" si="24">CL20+CM19</f>
        <v>355289358</v>
      </c>
      <c r="CN20" s="272">
        <f t="shared" ref="CN20" si="25">CM20+CN19</f>
        <v>355931444</v>
      </c>
    </row>
    <row r="21" spans="1:92" ht="15" thickBot="1" x14ac:dyDescent="0.25">
      <c r="A21" s="134">
        <v>20</v>
      </c>
      <c r="B21" s="158" t="s">
        <v>129</v>
      </c>
      <c r="C21" s="158"/>
      <c r="D21" s="158" t="s">
        <v>135</v>
      </c>
      <c r="E21" s="158">
        <v>5765965</v>
      </c>
      <c r="F21" s="156">
        <f>ROUNDDOWN(E21*0.9,0)</f>
        <v>5189368</v>
      </c>
      <c r="G21" s="157">
        <v>40</v>
      </c>
      <c r="H21" s="158">
        <v>2</v>
      </c>
      <c r="I21" s="159">
        <f>H21+G21-1</f>
        <v>41</v>
      </c>
      <c r="J21" s="159">
        <f>ROUNDDOWN(F21/G21,0)</f>
        <v>129734</v>
      </c>
      <c r="K21" s="160">
        <f>SUM(M21:AU21)</f>
        <v>4540698</v>
      </c>
      <c r="L21" s="165">
        <f>F21-K21</f>
        <v>648670</v>
      </c>
      <c r="M21" s="162">
        <v>129742</v>
      </c>
      <c r="N21" s="162">
        <v>129734</v>
      </c>
      <c r="O21" s="162">
        <v>129734</v>
      </c>
      <c r="P21" s="162">
        <v>129734</v>
      </c>
      <c r="Q21" s="162">
        <v>129734</v>
      </c>
      <c r="R21" s="162">
        <v>129734</v>
      </c>
      <c r="S21" s="162">
        <v>129734</v>
      </c>
      <c r="T21" s="162">
        <v>129734</v>
      </c>
      <c r="U21" s="162">
        <v>129734</v>
      </c>
      <c r="V21" s="162">
        <v>129734</v>
      </c>
      <c r="W21" s="162">
        <v>129734</v>
      </c>
      <c r="X21" s="162">
        <v>129734</v>
      </c>
      <c r="Y21" s="162">
        <v>129734</v>
      </c>
      <c r="Z21" s="162">
        <v>129734</v>
      </c>
      <c r="AA21" s="162">
        <v>129734</v>
      </c>
      <c r="AB21" s="162">
        <v>129734</v>
      </c>
      <c r="AC21" s="162">
        <v>129734</v>
      </c>
      <c r="AD21" s="162">
        <v>129734</v>
      </c>
      <c r="AE21" s="162">
        <v>129734</v>
      </c>
      <c r="AF21" s="162">
        <v>129734</v>
      </c>
      <c r="AG21" s="162">
        <v>129734</v>
      </c>
      <c r="AH21" s="162">
        <v>129734</v>
      </c>
      <c r="AI21" s="162">
        <v>129734</v>
      </c>
      <c r="AJ21" s="162">
        <v>129734</v>
      </c>
      <c r="AK21" s="269">
        <v>129734</v>
      </c>
      <c r="AL21" s="389">
        <v>129734</v>
      </c>
      <c r="AM21" s="389">
        <v>129734</v>
      </c>
      <c r="AN21" s="162">
        <v>129734</v>
      </c>
      <c r="AO21" s="162">
        <v>129734</v>
      </c>
      <c r="AP21" s="162">
        <v>129734</v>
      </c>
      <c r="AQ21" s="162">
        <v>129734</v>
      </c>
      <c r="AR21" s="162">
        <v>129734</v>
      </c>
      <c r="AS21" s="162">
        <v>129734</v>
      </c>
      <c r="AT21" s="162">
        <v>129734</v>
      </c>
      <c r="AU21" s="162">
        <v>129734</v>
      </c>
      <c r="AV21" s="162">
        <v>129734</v>
      </c>
      <c r="AW21" s="162">
        <v>129734</v>
      </c>
      <c r="AX21" s="162">
        <v>129734</v>
      </c>
      <c r="AY21" s="162">
        <v>129734</v>
      </c>
      <c r="AZ21" s="162">
        <v>129734</v>
      </c>
      <c r="BA21" s="163"/>
      <c r="BB21" s="163"/>
      <c r="BC21" s="158"/>
      <c r="BD21" s="180"/>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58"/>
      <c r="CB21" s="159"/>
      <c r="CC21" s="159"/>
      <c r="CD21" s="143"/>
      <c r="CE21" s="143"/>
      <c r="CF21" s="143"/>
      <c r="CG21" s="143"/>
      <c r="CH21" s="143"/>
      <c r="CI21" s="143"/>
      <c r="CJ21" s="143"/>
      <c r="CK21" s="143"/>
      <c r="CL21" s="143"/>
      <c r="CM21" s="143"/>
      <c r="CN21" s="143"/>
    </row>
    <row r="22" spans="1:92" ht="15" thickBot="1" x14ac:dyDescent="0.25">
      <c r="A22" s="134">
        <v>21</v>
      </c>
      <c r="B22" s="143" t="s">
        <v>129</v>
      </c>
      <c r="C22" s="143"/>
      <c r="D22" s="143" t="s">
        <v>136</v>
      </c>
      <c r="E22" s="143">
        <v>16007614</v>
      </c>
      <c r="F22" s="156">
        <f t="shared" ref="F22:F51" si="26">ROUNDDOWN(E22*0.9,0)</f>
        <v>14406852</v>
      </c>
      <c r="G22" s="147">
        <v>40</v>
      </c>
      <c r="H22" s="143">
        <v>2</v>
      </c>
      <c r="I22" s="145">
        <f t="shared" ref="I22:I53" si="27">H22+G22-1</f>
        <v>41</v>
      </c>
      <c r="J22" s="145">
        <f t="shared" ref="J22:J53" si="28">ROUNDDOWN(F22/G22,0)</f>
        <v>360171</v>
      </c>
      <c r="K22" s="160">
        <f t="shared" ref="K22:K53" si="29">SUM(M22:AU22)</f>
        <v>12605997</v>
      </c>
      <c r="L22" s="165">
        <f t="shared" ref="L22:L54" si="30">F22-K22</f>
        <v>1800855</v>
      </c>
      <c r="M22" s="168">
        <v>360183</v>
      </c>
      <c r="N22" s="168">
        <v>360171</v>
      </c>
      <c r="O22" s="168">
        <v>360171</v>
      </c>
      <c r="P22" s="168">
        <v>360171</v>
      </c>
      <c r="Q22" s="168">
        <v>360171</v>
      </c>
      <c r="R22" s="168">
        <v>360171</v>
      </c>
      <c r="S22" s="168">
        <v>360171</v>
      </c>
      <c r="T22" s="168">
        <v>360171</v>
      </c>
      <c r="U22" s="168">
        <v>360171</v>
      </c>
      <c r="V22" s="168">
        <v>360171</v>
      </c>
      <c r="W22" s="168">
        <v>360171</v>
      </c>
      <c r="X22" s="168">
        <v>360171</v>
      </c>
      <c r="Y22" s="168">
        <v>360171</v>
      </c>
      <c r="Z22" s="168">
        <v>360171</v>
      </c>
      <c r="AA22" s="168">
        <v>360171</v>
      </c>
      <c r="AB22" s="168">
        <v>360171</v>
      </c>
      <c r="AC22" s="168">
        <v>360171</v>
      </c>
      <c r="AD22" s="168">
        <v>360171</v>
      </c>
      <c r="AE22" s="168">
        <v>360171</v>
      </c>
      <c r="AF22" s="168">
        <v>360171</v>
      </c>
      <c r="AG22" s="168">
        <v>360171</v>
      </c>
      <c r="AH22" s="168">
        <v>360171</v>
      </c>
      <c r="AI22" s="168">
        <v>360171</v>
      </c>
      <c r="AJ22" s="168">
        <v>360171</v>
      </c>
      <c r="AK22" s="271">
        <v>360171</v>
      </c>
      <c r="AL22" s="288">
        <v>360171</v>
      </c>
      <c r="AM22" s="288">
        <v>360171</v>
      </c>
      <c r="AN22" s="166">
        <v>360171</v>
      </c>
      <c r="AO22" s="168">
        <v>360171</v>
      </c>
      <c r="AP22" s="168">
        <v>360171</v>
      </c>
      <c r="AQ22" s="168">
        <v>360171</v>
      </c>
      <c r="AR22" s="168">
        <v>360171</v>
      </c>
      <c r="AS22" s="168">
        <v>360171</v>
      </c>
      <c r="AT22" s="168">
        <v>360171</v>
      </c>
      <c r="AU22" s="168">
        <v>360171</v>
      </c>
      <c r="AV22" s="168">
        <v>360171</v>
      </c>
      <c r="AW22" s="168">
        <v>360171</v>
      </c>
      <c r="AX22" s="168">
        <v>360171</v>
      </c>
      <c r="AY22" s="168">
        <v>360171</v>
      </c>
      <c r="AZ22" s="168">
        <v>360171</v>
      </c>
      <c r="BA22" s="167"/>
      <c r="BB22" s="167"/>
      <c r="BC22" s="143"/>
      <c r="BD22" s="182"/>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43"/>
      <c r="CB22" s="145"/>
      <c r="CC22" s="145"/>
      <c r="CD22" s="143"/>
      <c r="CE22" s="143"/>
      <c r="CF22" s="143"/>
      <c r="CG22" s="143"/>
      <c r="CH22" s="143"/>
      <c r="CI22" s="143"/>
      <c r="CJ22" s="143"/>
      <c r="CK22" s="143"/>
      <c r="CL22" s="143"/>
      <c r="CM22" s="143"/>
      <c r="CN22" s="143"/>
    </row>
    <row r="23" spans="1:92" ht="15" thickBot="1" x14ac:dyDescent="0.25">
      <c r="A23" s="134">
        <v>22</v>
      </c>
      <c r="B23" s="143" t="s">
        <v>127</v>
      </c>
      <c r="C23" s="143"/>
      <c r="D23" s="143" t="s">
        <v>137</v>
      </c>
      <c r="E23" s="143">
        <v>19098651</v>
      </c>
      <c r="F23" s="156">
        <f t="shared" si="26"/>
        <v>17188785</v>
      </c>
      <c r="G23" s="147">
        <v>10</v>
      </c>
      <c r="H23" s="143">
        <v>2</v>
      </c>
      <c r="I23" s="145">
        <f t="shared" si="27"/>
        <v>11</v>
      </c>
      <c r="J23" s="145">
        <f t="shared" si="28"/>
        <v>1718878</v>
      </c>
      <c r="K23" s="160">
        <f t="shared" si="29"/>
        <v>17188785</v>
      </c>
      <c r="L23" s="165">
        <f t="shared" si="30"/>
        <v>0</v>
      </c>
      <c r="M23" s="166">
        <v>1718883</v>
      </c>
      <c r="N23" s="166">
        <v>1718878</v>
      </c>
      <c r="O23" s="166">
        <v>1718878</v>
      </c>
      <c r="P23" s="166">
        <v>1718878</v>
      </c>
      <c r="Q23" s="166">
        <v>1718878</v>
      </c>
      <c r="R23" s="166">
        <v>1718878</v>
      </c>
      <c r="S23" s="166">
        <v>1718878</v>
      </c>
      <c r="T23" s="166">
        <v>1718878</v>
      </c>
      <c r="U23" s="166">
        <v>1718878</v>
      </c>
      <c r="V23" s="166">
        <v>1718878</v>
      </c>
      <c r="W23" s="183"/>
      <c r="X23" s="184"/>
      <c r="Y23" s="146"/>
      <c r="Z23" s="146"/>
      <c r="AA23" s="184"/>
      <c r="AB23" s="184"/>
      <c r="AC23" s="184"/>
      <c r="AD23" s="184"/>
      <c r="AE23" s="184"/>
      <c r="AF23" s="184"/>
      <c r="AG23" s="184"/>
      <c r="AH23" s="184"/>
      <c r="AI23" s="184"/>
      <c r="AJ23" s="184"/>
      <c r="AK23" s="172"/>
      <c r="AL23" s="291"/>
      <c r="AM23" s="291"/>
      <c r="AN23" s="280"/>
      <c r="AO23" s="184"/>
      <c r="AP23" s="184"/>
      <c r="AQ23" s="184"/>
      <c r="AR23" s="184"/>
      <c r="AS23" s="184"/>
      <c r="AT23" s="184"/>
      <c r="AU23" s="184"/>
      <c r="AV23" s="184"/>
      <c r="AW23" s="184"/>
      <c r="AX23" s="184"/>
      <c r="AY23" s="184"/>
      <c r="AZ23" s="184"/>
      <c r="BA23" s="172"/>
      <c r="BB23" s="167"/>
      <c r="BC23" s="143"/>
      <c r="BD23" s="185"/>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43"/>
      <c r="CB23" s="145"/>
      <c r="CC23" s="145"/>
      <c r="CD23" s="143"/>
      <c r="CE23" s="143"/>
      <c r="CF23" s="143"/>
      <c r="CG23" s="143"/>
      <c r="CH23" s="143"/>
      <c r="CI23" s="143"/>
      <c r="CJ23" s="143"/>
      <c r="CK23" s="143"/>
      <c r="CL23" s="143"/>
      <c r="CM23" s="143"/>
      <c r="CN23" s="143"/>
    </row>
    <row r="24" spans="1:92" ht="15" thickBot="1" x14ac:dyDescent="0.25">
      <c r="A24" s="134">
        <v>23</v>
      </c>
      <c r="B24" s="143" t="s">
        <v>129</v>
      </c>
      <c r="C24" s="143"/>
      <c r="D24" s="143" t="s">
        <v>138</v>
      </c>
      <c r="E24" s="143">
        <v>7925442</v>
      </c>
      <c r="F24" s="156">
        <f t="shared" si="26"/>
        <v>7132897</v>
      </c>
      <c r="G24" s="147">
        <v>40</v>
      </c>
      <c r="H24" s="143">
        <v>2</v>
      </c>
      <c r="I24" s="145">
        <f t="shared" si="27"/>
        <v>41</v>
      </c>
      <c r="J24" s="145">
        <f t="shared" si="28"/>
        <v>178322</v>
      </c>
      <c r="K24" s="160">
        <f t="shared" si="29"/>
        <v>6241287</v>
      </c>
      <c r="L24" s="165">
        <f t="shared" si="30"/>
        <v>891610</v>
      </c>
      <c r="M24" s="166">
        <v>178339</v>
      </c>
      <c r="N24" s="166">
        <v>178322</v>
      </c>
      <c r="O24" s="166">
        <v>178322</v>
      </c>
      <c r="P24" s="166">
        <v>178322</v>
      </c>
      <c r="Q24" s="166">
        <v>178322</v>
      </c>
      <c r="R24" s="166">
        <v>178322</v>
      </c>
      <c r="S24" s="166">
        <v>178322</v>
      </c>
      <c r="T24" s="166">
        <v>178322</v>
      </c>
      <c r="U24" s="166">
        <v>178322</v>
      </c>
      <c r="V24" s="166">
        <v>178322</v>
      </c>
      <c r="W24" s="166">
        <v>178322</v>
      </c>
      <c r="X24" s="166">
        <v>178322</v>
      </c>
      <c r="Y24" s="166">
        <v>178322</v>
      </c>
      <c r="Z24" s="166">
        <v>178322</v>
      </c>
      <c r="AA24" s="166">
        <v>178322</v>
      </c>
      <c r="AB24" s="166">
        <v>178322</v>
      </c>
      <c r="AC24" s="166">
        <v>178322</v>
      </c>
      <c r="AD24" s="166">
        <v>178322</v>
      </c>
      <c r="AE24" s="166">
        <v>178322</v>
      </c>
      <c r="AF24" s="166">
        <v>178322</v>
      </c>
      <c r="AG24" s="166">
        <v>178322</v>
      </c>
      <c r="AH24" s="166">
        <v>178322</v>
      </c>
      <c r="AI24" s="166">
        <v>178322</v>
      </c>
      <c r="AJ24" s="166">
        <v>178322</v>
      </c>
      <c r="AK24" s="270">
        <v>178322</v>
      </c>
      <c r="AL24" s="288">
        <v>178322</v>
      </c>
      <c r="AM24" s="288">
        <v>178322</v>
      </c>
      <c r="AN24" s="166">
        <v>178322</v>
      </c>
      <c r="AO24" s="166">
        <v>178322</v>
      </c>
      <c r="AP24" s="166">
        <v>178322</v>
      </c>
      <c r="AQ24" s="166">
        <v>178322</v>
      </c>
      <c r="AR24" s="166">
        <v>178322</v>
      </c>
      <c r="AS24" s="166">
        <v>178322</v>
      </c>
      <c r="AT24" s="166">
        <v>178322</v>
      </c>
      <c r="AU24" s="166">
        <v>178322</v>
      </c>
      <c r="AV24" s="166">
        <v>178322</v>
      </c>
      <c r="AW24" s="166">
        <v>178322</v>
      </c>
      <c r="AX24" s="166">
        <v>178322</v>
      </c>
      <c r="AY24" s="166">
        <v>178322</v>
      </c>
      <c r="AZ24" s="166">
        <v>178322</v>
      </c>
      <c r="BA24" s="167"/>
      <c r="BB24" s="167"/>
      <c r="BC24" s="143"/>
      <c r="BD24" s="182"/>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43"/>
      <c r="CB24" s="145"/>
      <c r="CC24" s="145"/>
      <c r="CD24" s="143"/>
      <c r="CE24" s="143"/>
      <c r="CF24" s="143"/>
      <c r="CG24" s="143"/>
      <c r="CH24" s="143"/>
      <c r="CI24" s="143"/>
      <c r="CJ24" s="143"/>
      <c r="CK24" s="143"/>
      <c r="CL24" s="143"/>
      <c r="CM24" s="143"/>
      <c r="CN24" s="143"/>
    </row>
    <row r="25" spans="1:92" ht="15" thickBot="1" x14ac:dyDescent="0.25">
      <c r="A25" s="134">
        <v>24</v>
      </c>
      <c r="B25" s="143" t="s">
        <v>129</v>
      </c>
      <c r="C25" s="143"/>
      <c r="D25" s="143" t="s">
        <v>139</v>
      </c>
      <c r="E25" s="143">
        <v>8458514</v>
      </c>
      <c r="F25" s="156">
        <f t="shared" si="26"/>
        <v>7612662</v>
      </c>
      <c r="G25" s="147">
        <v>45</v>
      </c>
      <c r="H25" s="143">
        <v>2</v>
      </c>
      <c r="I25" s="145">
        <f t="shared" si="27"/>
        <v>46</v>
      </c>
      <c r="J25" s="145">
        <f t="shared" si="28"/>
        <v>169170</v>
      </c>
      <c r="K25" s="160">
        <f t="shared" si="29"/>
        <v>5920962</v>
      </c>
      <c r="L25" s="165">
        <f t="shared" si="30"/>
        <v>1691700</v>
      </c>
      <c r="M25" s="168">
        <v>169182</v>
      </c>
      <c r="N25" s="168">
        <v>169170</v>
      </c>
      <c r="O25" s="168">
        <v>169170</v>
      </c>
      <c r="P25" s="168">
        <v>169170</v>
      </c>
      <c r="Q25" s="168">
        <v>169170</v>
      </c>
      <c r="R25" s="168">
        <v>169170</v>
      </c>
      <c r="S25" s="168">
        <v>169170</v>
      </c>
      <c r="T25" s="168">
        <v>169170</v>
      </c>
      <c r="U25" s="168">
        <v>169170</v>
      </c>
      <c r="V25" s="168">
        <v>169170</v>
      </c>
      <c r="W25" s="168">
        <v>169170</v>
      </c>
      <c r="X25" s="168">
        <v>169170</v>
      </c>
      <c r="Y25" s="168">
        <v>169170</v>
      </c>
      <c r="Z25" s="168">
        <v>169170</v>
      </c>
      <c r="AA25" s="168">
        <v>169170</v>
      </c>
      <c r="AB25" s="168">
        <v>169170</v>
      </c>
      <c r="AC25" s="168">
        <v>169170</v>
      </c>
      <c r="AD25" s="168">
        <v>169170</v>
      </c>
      <c r="AE25" s="168">
        <v>169170</v>
      </c>
      <c r="AF25" s="168">
        <v>169170</v>
      </c>
      <c r="AG25" s="168">
        <v>169170</v>
      </c>
      <c r="AH25" s="168">
        <v>169170</v>
      </c>
      <c r="AI25" s="168">
        <v>169170</v>
      </c>
      <c r="AJ25" s="168">
        <v>169170</v>
      </c>
      <c r="AK25" s="271">
        <v>169170</v>
      </c>
      <c r="AL25" s="288">
        <v>169170</v>
      </c>
      <c r="AM25" s="288">
        <v>169170</v>
      </c>
      <c r="AN25" s="166">
        <v>169170</v>
      </c>
      <c r="AO25" s="168">
        <v>169170</v>
      </c>
      <c r="AP25" s="168">
        <v>169170</v>
      </c>
      <c r="AQ25" s="168">
        <v>169170</v>
      </c>
      <c r="AR25" s="168">
        <v>169170</v>
      </c>
      <c r="AS25" s="168">
        <v>169170</v>
      </c>
      <c r="AT25" s="168">
        <v>169170</v>
      </c>
      <c r="AU25" s="168">
        <v>169170</v>
      </c>
      <c r="AV25" s="168">
        <v>169170</v>
      </c>
      <c r="AW25" s="168">
        <v>169170</v>
      </c>
      <c r="AX25" s="168">
        <v>169170</v>
      </c>
      <c r="AY25" s="168">
        <v>169170</v>
      </c>
      <c r="AZ25" s="168">
        <v>169170</v>
      </c>
      <c r="BA25" s="168">
        <v>169170</v>
      </c>
      <c r="BB25" s="168">
        <v>169170</v>
      </c>
      <c r="BC25" s="168">
        <v>169170</v>
      </c>
      <c r="BD25" s="168">
        <v>169170</v>
      </c>
      <c r="BE25" s="168">
        <v>169170</v>
      </c>
      <c r="BF25" s="167"/>
      <c r="BG25" s="169"/>
      <c r="BH25" s="143"/>
      <c r="BI25" s="143"/>
      <c r="BJ25" s="169"/>
      <c r="BK25" s="169"/>
      <c r="BL25" s="169"/>
      <c r="BM25" s="169"/>
      <c r="BN25" s="169"/>
      <c r="BO25" s="169"/>
      <c r="BP25" s="169"/>
      <c r="BQ25" s="169"/>
      <c r="BR25" s="169"/>
      <c r="BS25" s="169"/>
      <c r="BT25" s="169"/>
      <c r="BU25" s="169"/>
      <c r="BV25" s="169"/>
      <c r="BW25" s="169"/>
      <c r="BX25" s="169"/>
      <c r="BY25" s="169"/>
      <c r="BZ25" s="169"/>
      <c r="CA25" s="143"/>
      <c r="CB25" s="145"/>
      <c r="CC25" s="145"/>
      <c r="CD25" s="143"/>
      <c r="CE25" s="143"/>
      <c r="CF25" s="143"/>
      <c r="CG25" s="143"/>
      <c r="CH25" s="143"/>
      <c r="CI25" s="143"/>
      <c r="CJ25" s="143"/>
      <c r="CK25" s="143"/>
      <c r="CL25" s="143"/>
      <c r="CM25" s="143"/>
      <c r="CN25" s="143"/>
    </row>
    <row r="26" spans="1:92" ht="15" thickBot="1" x14ac:dyDescent="0.25">
      <c r="A26" s="134">
        <v>25</v>
      </c>
      <c r="B26" s="143" t="s">
        <v>129</v>
      </c>
      <c r="C26" s="143"/>
      <c r="D26" s="143" t="s">
        <v>140</v>
      </c>
      <c r="E26" s="143">
        <v>6198524</v>
      </c>
      <c r="F26" s="156">
        <f t="shared" si="26"/>
        <v>5578671</v>
      </c>
      <c r="G26" s="147">
        <v>40</v>
      </c>
      <c r="H26" s="143">
        <v>2</v>
      </c>
      <c r="I26" s="145">
        <f t="shared" si="27"/>
        <v>41</v>
      </c>
      <c r="J26" s="145">
        <f t="shared" si="28"/>
        <v>139466</v>
      </c>
      <c r="K26" s="160">
        <f t="shared" si="29"/>
        <v>4881341</v>
      </c>
      <c r="L26" s="165">
        <f t="shared" si="30"/>
        <v>697330</v>
      </c>
      <c r="M26" s="166">
        <v>139497</v>
      </c>
      <c r="N26" s="166">
        <v>139466</v>
      </c>
      <c r="O26" s="166">
        <v>139466</v>
      </c>
      <c r="P26" s="166">
        <v>139466</v>
      </c>
      <c r="Q26" s="166">
        <v>139466</v>
      </c>
      <c r="R26" s="166">
        <v>139466</v>
      </c>
      <c r="S26" s="166">
        <v>139466</v>
      </c>
      <c r="T26" s="166">
        <v>139466</v>
      </c>
      <c r="U26" s="166">
        <v>139466</v>
      </c>
      <c r="V26" s="166">
        <v>139466</v>
      </c>
      <c r="W26" s="166">
        <v>139466</v>
      </c>
      <c r="X26" s="166">
        <v>139466</v>
      </c>
      <c r="Y26" s="166">
        <v>139466</v>
      </c>
      <c r="Z26" s="166">
        <v>139466</v>
      </c>
      <c r="AA26" s="166">
        <v>139466</v>
      </c>
      <c r="AB26" s="166">
        <v>139466</v>
      </c>
      <c r="AC26" s="166">
        <v>139466</v>
      </c>
      <c r="AD26" s="166">
        <v>139466</v>
      </c>
      <c r="AE26" s="166">
        <v>139466</v>
      </c>
      <c r="AF26" s="166">
        <v>139466</v>
      </c>
      <c r="AG26" s="166">
        <v>139466</v>
      </c>
      <c r="AH26" s="166">
        <v>139466</v>
      </c>
      <c r="AI26" s="166">
        <v>139466</v>
      </c>
      <c r="AJ26" s="166">
        <v>139466</v>
      </c>
      <c r="AK26" s="270">
        <v>139466</v>
      </c>
      <c r="AL26" s="288">
        <v>139466</v>
      </c>
      <c r="AM26" s="288">
        <v>139466</v>
      </c>
      <c r="AN26" s="166">
        <v>139466</v>
      </c>
      <c r="AO26" s="166">
        <v>139466</v>
      </c>
      <c r="AP26" s="166">
        <v>139466</v>
      </c>
      <c r="AQ26" s="166">
        <v>139466</v>
      </c>
      <c r="AR26" s="166">
        <v>139466</v>
      </c>
      <c r="AS26" s="166">
        <v>139466</v>
      </c>
      <c r="AT26" s="166">
        <v>139466</v>
      </c>
      <c r="AU26" s="166">
        <v>139466</v>
      </c>
      <c r="AV26" s="166">
        <v>139466</v>
      </c>
      <c r="AW26" s="166">
        <v>139466</v>
      </c>
      <c r="AX26" s="166">
        <v>139466</v>
      </c>
      <c r="AY26" s="166">
        <v>139466</v>
      </c>
      <c r="AZ26" s="166">
        <v>139466</v>
      </c>
      <c r="BA26" s="167"/>
      <c r="BB26" s="167"/>
      <c r="BC26" s="143"/>
      <c r="BD26" s="182"/>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43"/>
      <c r="CB26" s="145"/>
      <c r="CC26" s="145"/>
      <c r="CD26" s="143"/>
      <c r="CE26" s="143"/>
      <c r="CF26" s="143"/>
      <c r="CG26" s="143"/>
      <c r="CH26" s="143"/>
      <c r="CI26" s="143"/>
      <c r="CJ26" s="143"/>
      <c r="CK26" s="143"/>
      <c r="CL26" s="143"/>
      <c r="CM26" s="143"/>
      <c r="CN26" s="143"/>
    </row>
    <row r="27" spans="1:92" ht="15" thickBot="1" x14ac:dyDescent="0.25">
      <c r="A27" s="134">
        <v>26</v>
      </c>
      <c r="B27" s="143" t="s">
        <v>129</v>
      </c>
      <c r="C27" s="143"/>
      <c r="D27" s="143" t="s">
        <v>141</v>
      </c>
      <c r="E27" s="143">
        <v>9526590</v>
      </c>
      <c r="F27" s="156">
        <f t="shared" si="26"/>
        <v>8573931</v>
      </c>
      <c r="G27" s="147">
        <v>40</v>
      </c>
      <c r="H27" s="143">
        <v>2</v>
      </c>
      <c r="I27" s="145">
        <f t="shared" si="27"/>
        <v>41</v>
      </c>
      <c r="J27" s="145">
        <f t="shared" si="28"/>
        <v>214348</v>
      </c>
      <c r="K27" s="160">
        <f t="shared" si="29"/>
        <v>7502191</v>
      </c>
      <c r="L27" s="165">
        <f t="shared" si="30"/>
        <v>1071740</v>
      </c>
      <c r="M27" s="168">
        <v>214359</v>
      </c>
      <c r="N27" s="168">
        <v>214348</v>
      </c>
      <c r="O27" s="168">
        <v>214348</v>
      </c>
      <c r="P27" s="168">
        <v>214348</v>
      </c>
      <c r="Q27" s="168">
        <v>214348</v>
      </c>
      <c r="R27" s="168">
        <v>214348</v>
      </c>
      <c r="S27" s="168">
        <v>214348</v>
      </c>
      <c r="T27" s="168">
        <v>214348</v>
      </c>
      <c r="U27" s="168">
        <v>214348</v>
      </c>
      <c r="V27" s="168">
        <v>214348</v>
      </c>
      <c r="W27" s="168">
        <v>214348</v>
      </c>
      <c r="X27" s="168">
        <v>214348</v>
      </c>
      <c r="Y27" s="168">
        <v>214348</v>
      </c>
      <c r="Z27" s="168">
        <v>214348</v>
      </c>
      <c r="AA27" s="168">
        <v>214348</v>
      </c>
      <c r="AB27" s="168">
        <v>214348</v>
      </c>
      <c r="AC27" s="168">
        <v>214348</v>
      </c>
      <c r="AD27" s="168">
        <v>214348</v>
      </c>
      <c r="AE27" s="168">
        <v>214348</v>
      </c>
      <c r="AF27" s="168">
        <v>214348</v>
      </c>
      <c r="AG27" s="168">
        <v>214348</v>
      </c>
      <c r="AH27" s="168">
        <v>214348</v>
      </c>
      <c r="AI27" s="168">
        <v>214348</v>
      </c>
      <c r="AJ27" s="168">
        <v>214348</v>
      </c>
      <c r="AK27" s="271">
        <v>214348</v>
      </c>
      <c r="AL27" s="288">
        <v>214348</v>
      </c>
      <c r="AM27" s="288">
        <v>214348</v>
      </c>
      <c r="AN27" s="166">
        <v>214348</v>
      </c>
      <c r="AO27" s="168">
        <v>214348</v>
      </c>
      <c r="AP27" s="168">
        <v>214348</v>
      </c>
      <c r="AQ27" s="168">
        <v>214348</v>
      </c>
      <c r="AR27" s="168">
        <v>214348</v>
      </c>
      <c r="AS27" s="168">
        <v>214348</v>
      </c>
      <c r="AT27" s="168">
        <v>214348</v>
      </c>
      <c r="AU27" s="168">
        <v>214348</v>
      </c>
      <c r="AV27" s="168">
        <v>214348</v>
      </c>
      <c r="AW27" s="168">
        <v>214348</v>
      </c>
      <c r="AX27" s="168">
        <v>214348</v>
      </c>
      <c r="AY27" s="168">
        <v>214348</v>
      </c>
      <c r="AZ27" s="168">
        <v>214348</v>
      </c>
      <c r="BA27" s="167"/>
      <c r="BB27" s="167"/>
      <c r="BC27" s="143"/>
      <c r="BD27" s="182"/>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43"/>
      <c r="CB27" s="145"/>
      <c r="CC27" s="145"/>
      <c r="CD27" s="143"/>
      <c r="CE27" s="143"/>
      <c r="CF27" s="143"/>
      <c r="CG27" s="143"/>
      <c r="CH27" s="143"/>
      <c r="CI27" s="143"/>
      <c r="CJ27" s="143"/>
      <c r="CK27" s="143"/>
      <c r="CL27" s="143"/>
      <c r="CM27" s="143"/>
      <c r="CN27" s="143"/>
    </row>
    <row r="28" spans="1:92" ht="15" thickBot="1" x14ac:dyDescent="0.25">
      <c r="A28" s="134">
        <v>27</v>
      </c>
      <c r="B28" s="143" t="s">
        <v>129</v>
      </c>
      <c r="C28" s="143"/>
      <c r="D28" s="143" t="s">
        <v>142</v>
      </c>
      <c r="E28" s="143">
        <v>5950854</v>
      </c>
      <c r="F28" s="156">
        <f t="shared" si="26"/>
        <v>5355768</v>
      </c>
      <c r="G28" s="147">
        <v>40</v>
      </c>
      <c r="H28" s="143">
        <v>2</v>
      </c>
      <c r="I28" s="145">
        <f t="shared" si="27"/>
        <v>41</v>
      </c>
      <c r="J28" s="145">
        <f t="shared" si="28"/>
        <v>133894</v>
      </c>
      <c r="K28" s="160">
        <f t="shared" si="29"/>
        <v>4686298</v>
      </c>
      <c r="L28" s="165">
        <f t="shared" si="30"/>
        <v>669470</v>
      </c>
      <c r="M28" s="166">
        <v>133902</v>
      </c>
      <c r="N28" s="166">
        <v>133894</v>
      </c>
      <c r="O28" s="166">
        <v>133894</v>
      </c>
      <c r="P28" s="166">
        <v>133894</v>
      </c>
      <c r="Q28" s="166">
        <v>133894</v>
      </c>
      <c r="R28" s="166">
        <v>133894</v>
      </c>
      <c r="S28" s="166">
        <v>133894</v>
      </c>
      <c r="T28" s="166">
        <v>133894</v>
      </c>
      <c r="U28" s="166">
        <v>133894</v>
      </c>
      <c r="V28" s="166">
        <v>133894</v>
      </c>
      <c r="W28" s="166">
        <v>133894</v>
      </c>
      <c r="X28" s="166">
        <v>133894</v>
      </c>
      <c r="Y28" s="166">
        <v>133894</v>
      </c>
      <c r="Z28" s="166">
        <v>133894</v>
      </c>
      <c r="AA28" s="166">
        <v>133894</v>
      </c>
      <c r="AB28" s="166">
        <v>133894</v>
      </c>
      <c r="AC28" s="166">
        <v>133894</v>
      </c>
      <c r="AD28" s="166">
        <v>133894</v>
      </c>
      <c r="AE28" s="166">
        <v>133894</v>
      </c>
      <c r="AF28" s="166">
        <v>133894</v>
      </c>
      <c r="AG28" s="166">
        <v>133894</v>
      </c>
      <c r="AH28" s="166">
        <v>133894</v>
      </c>
      <c r="AI28" s="166">
        <v>133894</v>
      </c>
      <c r="AJ28" s="166">
        <v>133894</v>
      </c>
      <c r="AK28" s="270">
        <v>133894</v>
      </c>
      <c r="AL28" s="288">
        <v>133894</v>
      </c>
      <c r="AM28" s="288">
        <v>133894</v>
      </c>
      <c r="AN28" s="166">
        <v>133894</v>
      </c>
      <c r="AO28" s="166">
        <v>133894</v>
      </c>
      <c r="AP28" s="166">
        <v>133894</v>
      </c>
      <c r="AQ28" s="166">
        <v>133894</v>
      </c>
      <c r="AR28" s="166">
        <v>133894</v>
      </c>
      <c r="AS28" s="166">
        <v>133894</v>
      </c>
      <c r="AT28" s="166">
        <v>133894</v>
      </c>
      <c r="AU28" s="166">
        <v>133894</v>
      </c>
      <c r="AV28" s="166">
        <v>133894</v>
      </c>
      <c r="AW28" s="166">
        <v>133894</v>
      </c>
      <c r="AX28" s="166">
        <v>133894</v>
      </c>
      <c r="AY28" s="166">
        <v>133894</v>
      </c>
      <c r="AZ28" s="166">
        <v>133894</v>
      </c>
      <c r="BA28" s="167"/>
      <c r="BB28" s="167"/>
      <c r="BC28" s="143"/>
      <c r="BD28" s="182"/>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43"/>
      <c r="CB28" s="145"/>
      <c r="CC28" s="145"/>
      <c r="CD28" s="143"/>
      <c r="CE28" s="143"/>
      <c r="CF28" s="143"/>
      <c r="CG28" s="143"/>
      <c r="CH28" s="143"/>
      <c r="CI28" s="143"/>
      <c r="CJ28" s="143"/>
      <c r="CK28" s="143"/>
      <c r="CL28" s="143"/>
      <c r="CM28" s="143"/>
      <c r="CN28" s="143"/>
    </row>
    <row r="29" spans="1:92" s="186" customFormat="1" ht="15" thickBot="1" x14ac:dyDescent="0.25">
      <c r="A29" s="186">
        <v>28</v>
      </c>
      <c r="B29" s="187" t="s">
        <v>129</v>
      </c>
      <c r="C29" s="187"/>
      <c r="D29" s="188" t="s">
        <v>143</v>
      </c>
      <c r="E29" s="188">
        <v>2493147</v>
      </c>
      <c r="F29" s="189">
        <f t="shared" si="26"/>
        <v>2243832</v>
      </c>
      <c r="G29" s="190">
        <v>40</v>
      </c>
      <c r="H29" s="187">
        <v>2</v>
      </c>
      <c r="I29" s="191">
        <f t="shared" si="27"/>
        <v>41</v>
      </c>
      <c r="J29" s="191">
        <f t="shared" si="28"/>
        <v>56095</v>
      </c>
      <c r="K29" s="160">
        <f t="shared" si="29"/>
        <v>0</v>
      </c>
      <c r="L29" s="193">
        <f t="shared" si="30"/>
        <v>2243832</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273">
        <v>0</v>
      </c>
      <c r="AL29" s="292">
        <v>0</v>
      </c>
      <c r="AM29" s="292">
        <v>0</v>
      </c>
      <c r="AN29" s="281">
        <v>0</v>
      </c>
      <c r="AO29" s="194">
        <v>0</v>
      </c>
      <c r="AP29" s="194">
        <v>0</v>
      </c>
      <c r="AQ29" s="194">
        <v>0</v>
      </c>
      <c r="AR29" s="194">
        <v>0</v>
      </c>
      <c r="AS29" s="194">
        <v>0</v>
      </c>
      <c r="AT29" s="194">
        <v>0</v>
      </c>
      <c r="AU29" s="194">
        <v>0</v>
      </c>
      <c r="AV29" s="194">
        <v>0</v>
      </c>
      <c r="AW29" s="194">
        <v>0</v>
      </c>
      <c r="AX29" s="194">
        <v>0</v>
      </c>
      <c r="AY29" s="194">
        <v>0</v>
      </c>
      <c r="AZ29" s="194">
        <v>0</v>
      </c>
      <c r="BA29" s="195"/>
      <c r="BB29" s="196"/>
      <c r="BC29" s="187"/>
      <c r="BD29" s="197"/>
      <c r="BE29" s="198"/>
      <c r="BF29" s="198"/>
      <c r="BG29" s="198"/>
      <c r="BH29" s="198"/>
      <c r="BI29" s="198"/>
      <c r="BJ29" s="198"/>
      <c r="BK29" s="198"/>
      <c r="BL29" s="198"/>
      <c r="BM29" s="198"/>
      <c r="BN29" s="198"/>
      <c r="BO29" s="198"/>
      <c r="BP29" s="198"/>
      <c r="BQ29" s="198"/>
      <c r="BR29" s="198"/>
      <c r="BS29" s="198"/>
      <c r="BT29" s="198"/>
      <c r="BU29" s="198"/>
      <c r="BV29" s="198"/>
      <c r="BW29" s="198"/>
      <c r="BX29" s="198"/>
      <c r="BY29" s="198"/>
      <c r="BZ29" s="198"/>
      <c r="CA29" s="187"/>
      <c r="CB29" s="191"/>
      <c r="CC29" s="191"/>
      <c r="CD29" s="187"/>
      <c r="CE29" s="187"/>
      <c r="CF29" s="187"/>
      <c r="CG29" s="187"/>
      <c r="CH29" s="187"/>
      <c r="CI29" s="187"/>
      <c r="CJ29" s="187"/>
      <c r="CK29" s="187"/>
      <c r="CL29" s="187"/>
      <c r="CM29" s="187"/>
      <c r="CN29" s="187"/>
    </row>
    <row r="30" spans="1:92" ht="15" thickBot="1" x14ac:dyDescent="0.25">
      <c r="A30" s="134">
        <v>29</v>
      </c>
      <c r="B30" s="143" t="s">
        <v>129</v>
      </c>
      <c r="C30" s="143"/>
      <c r="D30" s="143" t="s">
        <v>144</v>
      </c>
      <c r="E30" s="143">
        <v>3593151</v>
      </c>
      <c r="F30" s="156">
        <f t="shared" si="26"/>
        <v>3233835</v>
      </c>
      <c r="G30" s="147">
        <v>40</v>
      </c>
      <c r="H30" s="143">
        <v>2</v>
      </c>
      <c r="I30" s="145">
        <f t="shared" si="27"/>
        <v>41</v>
      </c>
      <c r="J30" s="145">
        <f t="shared" si="28"/>
        <v>80845</v>
      </c>
      <c r="K30" s="160">
        <f t="shared" si="29"/>
        <v>2829610</v>
      </c>
      <c r="L30" s="165">
        <f t="shared" si="30"/>
        <v>404225</v>
      </c>
      <c r="M30" s="166">
        <v>80880</v>
      </c>
      <c r="N30" s="166">
        <v>80845</v>
      </c>
      <c r="O30" s="166">
        <v>80845</v>
      </c>
      <c r="P30" s="166">
        <v>80845</v>
      </c>
      <c r="Q30" s="166">
        <v>80845</v>
      </c>
      <c r="R30" s="166">
        <v>80845</v>
      </c>
      <c r="S30" s="166">
        <v>80845</v>
      </c>
      <c r="T30" s="166">
        <v>80845</v>
      </c>
      <c r="U30" s="166">
        <v>80845</v>
      </c>
      <c r="V30" s="166">
        <v>80845</v>
      </c>
      <c r="W30" s="166">
        <v>80845</v>
      </c>
      <c r="X30" s="166">
        <v>80845</v>
      </c>
      <c r="Y30" s="166">
        <v>80845</v>
      </c>
      <c r="Z30" s="166">
        <v>80845</v>
      </c>
      <c r="AA30" s="166">
        <v>80845</v>
      </c>
      <c r="AB30" s="166">
        <v>80845</v>
      </c>
      <c r="AC30" s="166">
        <v>80845</v>
      </c>
      <c r="AD30" s="166">
        <v>80845</v>
      </c>
      <c r="AE30" s="166">
        <v>80845</v>
      </c>
      <c r="AF30" s="166">
        <v>80845</v>
      </c>
      <c r="AG30" s="166">
        <v>80845</v>
      </c>
      <c r="AH30" s="166">
        <v>80845</v>
      </c>
      <c r="AI30" s="166">
        <v>80845</v>
      </c>
      <c r="AJ30" s="166">
        <v>80845</v>
      </c>
      <c r="AK30" s="270">
        <v>80845</v>
      </c>
      <c r="AL30" s="288">
        <v>80845</v>
      </c>
      <c r="AM30" s="288">
        <v>80845</v>
      </c>
      <c r="AN30" s="166">
        <v>80845</v>
      </c>
      <c r="AO30" s="166">
        <v>80845</v>
      </c>
      <c r="AP30" s="166">
        <v>80845</v>
      </c>
      <c r="AQ30" s="166">
        <v>80845</v>
      </c>
      <c r="AR30" s="166">
        <v>80845</v>
      </c>
      <c r="AS30" s="166">
        <v>80845</v>
      </c>
      <c r="AT30" s="166">
        <v>80845</v>
      </c>
      <c r="AU30" s="166">
        <v>80845</v>
      </c>
      <c r="AV30" s="166">
        <v>80845</v>
      </c>
      <c r="AW30" s="166">
        <v>80845</v>
      </c>
      <c r="AX30" s="166">
        <v>80845</v>
      </c>
      <c r="AY30" s="166">
        <v>80845</v>
      </c>
      <c r="AZ30" s="166">
        <v>80845</v>
      </c>
      <c r="BA30" s="167"/>
      <c r="BB30" s="167"/>
      <c r="BC30" s="143"/>
      <c r="BD30" s="182"/>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43"/>
      <c r="CB30" s="145"/>
      <c r="CC30" s="145"/>
      <c r="CD30" s="143"/>
      <c r="CE30" s="143"/>
      <c r="CF30" s="143"/>
      <c r="CG30" s="143"/>
      <c r="CH30" s="143"/>
      <c r="CI30" s="143"/>
      <c r="CJ30" s="143"/>
      <c r="CK30" s="143"/>
      <c r="CL30" s="143"/>
      <c r="CM30" s="143"/>
      <c r="CN30" s="143"/>
    </row>
    <row r="31" spans="1:92" ht="15" thickBot="1" x14ac:dyDescent="0.25">
      <c r="A31" s="134">
        <v>30</v>
      </c>
      <c r="B31" s="143" t="s">
        <v>127</v>
      </c>
      <c r="C31" s="143"/>
      <c r="D31" s="143" t="s">
        <v>145</v>
      </c>
      <c r="E31" s="143">
        <v>3049982</v>
      </c>
      <c r="F31" s="156">
        <f t="shared" si="26"/>
        <v>2744983</v>
      </c>
      <c r="G31" s="147">
        <v>50</v>
      </c>
      <c r="H31" s="143">
        <v>3</v>
      </c>
      <c r="I31" s="145">
        <f t="shared" si="27"/>
        <v>52</v>
      </c>
      <c r="J31" s="145">
        <f t="shared" si="28"/>
        <v>54899</v>
      </c>
      <c r="K31" s="160">
        <f t="shared" si="29"/>
        <v>1866599</v>
      </c>
      <c r="L31" s="165">
        <f t="shared" si="30"/>
        <v>878384</v>
      </c>
      <c r="M31" s="147"/>
      <c r="N31" s="168">
        <v>54932</v>
      </c>
      <c r="O31" s="168">
        <v>54899</v>
      </c>
      <c r="P31" s="168">
        <v>54899</v>
      </c>
      <c r="Q31" s="168">
        <v>54899</v>
      </c>
      <c r="R31" s="168">
        <v>54899</v>
      </c>
      <c r="S31" s="168">
        <v>54899</v>
      </c>
      <c r="T31" s="168">
        <v>54899</v>
      </c>
      <c r="U31" s="168">
        <v>54899</v>
      </c>
      <c r="V31" s="168">
        <v>54899</v>
      </c>
      <c r="W31" s="168">
        <v>54899</v>
      </c>
      <c r="X31" s="168">
        <v>54899</v>
      </c>
      <c r="Y31" s="168">
        <v>54899</v>
      </c>
      <c r="Z31" s="168">
        <v>54899</v>
      </c>
      <c r="AA31" s="168">
        <v>54899</v>
      </c>
      <c r="AB31" s="168">
        <v>54899</v>
      </c>
      <c r="AC31" s="168">
        <v>54899</v>
      </c>
      <c r="AD31" s="168">
        <v>54899</v>
      </c>
      <c r="AE31" s="168">
        <v>54899</v>
      </c>
      <c r="AF31" s="168">
        <v>54899</v>
      </c>
      <c r="AG31" s="168">
        <v>54899</v>
      </c>
      <c r="AH31" s="168">
        <v>54899</v>
      </c>
      <c r="AI31" s="168">
        <v>54899</v>
      </c>
      <c r="AJ31" s="168">
        <v>54899</v>
      </c>
      <c r="AK31" s="271">
        <v>54899</v>
      </c>
      <c r="AL31" s="288">
        <v>54899</v>
      </c>
      <c r="AM31" s="288">
        <v>54899</v>
      </c>
      <c r="AN31" s="166">
        <v>54899</v>
      </c>
      <c r="AO31" s="168">
        <v>54899</v>
      </c>
      <c r="AP31" s="168">
        <v>54899</v>
      </c>
      <c r="AQ31" s="168">
        <v>54899</v>
      </c>
      <c r="AR31" s="168">
        <v>54899</v>
      </c>
      <c r="AS31" s="168">
        <v>54899</v>
      </c>
      <c r="AT31" s="168">
        <v>54899</v>
      </c>
      <c r="AU31" s="168">
        <v>54899</v>
      </c>
      <c r="AV31" s="168">
        <v>54899</v>
      </c>
      <c r="AW31" s="168">
        <v>54899</v>
      </c>
      <c r="AX31" s="168">
        <v>54899</v>
      </c>
      <c r="AY31" s="168">
        <v>54899</v>
      </c>
      <c r="AZ31" s="168">
        <v>54899</v>
      </c>
      <c r="BA31" s="168">
        <v>54899</v>
      </c>
      <c r="BB31" s="168">
        <v>54899</v>
      </c>
      <c r="BC31" s="168">
        <v>54899</v>
      </c>
      <c r="BD31" s="168">
        <v>54899</v>
      </c>
      <c r="BE31" s="168">
        <v>54899</v>
      </c>
      <c r="BF31" s="168">
        <v>54899</v>
      </c>
      <c r="BG31" s="168">
        <v>54899</v>
      </c>
      <c r="BH31" s="168">
        <v>54899</v>
      </c>
      <c r="BI31" s="168">
        <v>54899</v>
      </c>
      <c r="BJ31" s="168">
        <v>54899</v>
      </c>
      <c r="BK31" s="168">
        <v>54899</v>
      </c>
      <c r="BL31" s="169"/>
      <c r="BM31" s="143"/>
      <c r="BN31" s="143"/>
      <c r="BO31" s="143"/>
      <c r="BP31" s="143"/>
      <c r="BQ31" s="143"/>
      <c r="BR31" s="143"/>
      <c r="BS31" s="143"/>
      <c r="BT31" s="143"/>
      <c r="BU31" s="143"/>
      <c r="BV31" s="169"/>
      <c r="BX31" s="143"/>
      <c r="BY31" s="169"/>
      <c r="BZ31" s="169"/>
      <c r="CA31" s="143"/>
      <c r="CB31" s="145"/>
      <c r="CC31" s="145"/>
      <c r="CD31" s="143"/>
      <c r="CE31" s="143"/>
      <c r="CF31" s="143"/>
      <c r="CG31" s="143"/>
      <c r="CH31" s="143"/>
      <c r="CI31" s="143"/>
      <c r="CJ31" s="143"/>
      <c r="CK31" s="143"/>
      <c r="CL31" s="143"/>
      <c r="CM31" s="143"/>
      <c r="CN31" s="143"/>
    </row>
    <row r="32" spans="1:92" ht="15" thickBot="1" x14ac:dyDescent="0.25">
      <c r="A32" s="134">
        <v>31</v>
      </c>
      <c r="B32" s="143" t="s">
        <v>146</v>
      </c>
      <c r="C32" s="143"/>
      <c r="D32" s="143" t="s">
        <v>147</v>
      </c>
      <c r="E32" s="143">
        <v>8606949</v>
      </c>
      <c r="F32" s="156">
        <f t="shared" si="26"/>
        <v>7746254</v>
      </c>
      <c r="G32" s="147">
        <v>40</v>
      </c>
      <c r="H32" s="143">
        <v>3</v>
      </c>
      <c r="I32" s="145">
        <f t="shared" si="27"/>
        <v>42</v>
      </c>
      <c r="J32" s="145">
        <f t="shared" si="28"/>
        <v>193656</v>
      </c>
      <c r="K32" s="160">
        <f t="shared" si="29"/>
        <v>6584318</v>
      </c>
      <c r="L32" s="165">
        <f t="shared" si="30"/>
        <v>1161936</v>
      </c>
      <c r="M32" s="147"/>
      <c r="N32" s="168">
        <v>193670</v>
      </c>
      <c r="O32" s="168">
        <v>193656</v>
      </c>
      <c r="P32" s="168">
        <v>193656</v>
      </c>
      <c r="Q32" s="168">
        <v>193656</v>
      </c>
      <c r="R32" s="168">
        <v>193656</v>
      </c>
      <c r="S32" s="168">
        <v>193656</v>
      </c>
      <c r="T32" s="168">
        <v>193656</v>
      </c>
      <c r="U32" s="168">
        <v>193656</v>
      </c>
      <c r="V32" s="168">
        <v>193656</v>
      </c>
      <c r="W32" s="168">
        <v>193656</v>
      </c>
      <c r="X32" s="168">
        <v>193656</v>
      </c>
      <c r="Y32" s="168">
        <v>193656</v>
      </c>
      <c r="Z32" s="168">
        <v>193656</v>
      </c>
      <c r="AA32" s="168">
        <v>193656</v>
      </c>
      <c r="AB32" s="168">
        <v>193656</v>
      </c>
      <c r="AC32" s="168">
        <v>193656</v>
      </c>
      <c r="AD32" s="168">
        <v>193656</v>
      </c>
      <c r="AE32" s="168">
        <v>193656</v>
      </c>
      <c r="AF32" s="168">
        <v>193656</v>
      </c>
      <c r="AG32" s="168">
        <v>193656</v>
      </c>
      <c r="AH32" s="168">
        <v>193656</v>
      </c>
      <c r="AI32" s="168">
        <v>193656</v>
      </c>
      <c r="AJ32" s="168">
        <v>193656</v>
      </c>
      <c r="AK32" s="271">
        <v>193656</v>
      </c>
      <c r="AL32" s="288">
        <v>193656</v>
      </c>
      <c r="AM32" s="288">
        <v>193656</v>
      </c>
      <c r="AN32" s="166">
        <v>193656</v>
      </c>
      <c r="AO32" s="168">
        <v>193656</v>
      </c>
      <c r="AP32" s="168">
        <v>193656</v>
      </c>
      <c r="AQ32" s="168">
        <v>193656</v>
      </c>
      <c r="AR32" s="168">
        <v>193656</v>
      </c>
      <c r="AS32" s="168">
        <v>193656</v>
      </c>
      <c r="AT32" s="168">
        <v>193656</v>
      </c>
      <c r="AU32" s="168">
        <v>193656</v>
      </c>
      <c r="AV32" s="168">
        <v>193656</v>
      </c>
      <c r="AW32" s="168">
        <v>193656</v>
      </c>
      <c r="AX32" s="168">
        <v>193656</v>
      </c>
      <c r="AY32" s="168">
        <v>193656</v>
      </c>
      <c r="AZ32" s="168">
        <v>193656</v>
      </c>
      <c r="BA32" s="168">
        <v>193656</v>
      </c>
      <c r="BB32" s="172"/>
      <c r="BC32" s="146"/>
      <c r="BD32" s="202"/>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46"/>
      <c r="CB32" s="148"/>
      <c r="CC32" s="148"/>
      <c r="CD32" s="143"/>
      <c r="CE32" s="143"/>
      <c r="CF32" s="143"/>
      <c r="CG32" s="143"/>
      <c r="CH32" s="143"/>
      <c r="CI32" s="143"/>
      <c r="CJ32" s="143"/>
      <c r="CK32" s="143"/>
      <c r="CL32" s="143"/>
      <c r="CM32" s="143"/>
      <c r="CN32" s="143"/>
    </row>
    <row r="33" spans="1:92" ht="15" thickBot="1" x14ac:dyDescent="0.25">
      <c r="A33" s="203">
        <v>32</v>
      </c>
      <c r="B33" s="204" t="s">
        <v>146</v>
      </c>
      <c r="C33" s="362"/>
      <c r="D33" s="204" t="s">
        <v>148</v>
      </c>
      <c r="E33" s="393">
        <f>SUM(減損!B34:B48)+減損!B6</f>
        <v>8549999</v>
      </c>
      <c r="F33" s="394">
        <f>SUM(減損!B34:B48)</f>
        <v>6595710</v>
      </c>
      <c r="G33" s="395">
        <v>15</v>
      </c>
      <c r="H33" s="204">
        <v>3</v>
      </c>
      <c r="I33" s="207">
        <f t="shared" si="27"/>
        <v>17</v>
      </c>
      <c r="J33" s="207">
        <f t="shared" si="28"/>
        <v>439714</v>
      </c>
      <c r="K33" s="160">
        <f t="shared" si="29"/>
        <v>3957426</v>
      </c>
      <c r="L33" s="209">
        <f>F33-K33</f>
        <v>2638284</v>
      </c>
      <c r="M33" s="185"/>
      <c r="N33" s="210">
        <v>0</v>
      </c>
      <c r="O33" s="210">
        <v>0</v>
      </c>
      <c r="P33" s="210">
        <v>0</v>
      </c>
      <c r="Q33" s="210">
        <v>0</v>
      </c>
      <c r="R33" s="210">
        <v>0</v>
      </c>
      <c r="S33" s="210">
        <v>0</v>
      </c>
      <c r="T33" s="210">
        <v>0</v>
      </c>
      <c r="U33" s="210">
        <v>0</v>
      </c>
      <c r="V33" s="210">
        <v>0</v>
      </c>
      <c r="W33" s="210">
        <v>0</v>
      </c>
      <c r="X33" s="210">
        <v>0</v>
      </c>
      <c r="Y33" s="210">
        <v>0</v>
      </c>
      <c r="Z33" s="210">
        <v>0</v>
      </c>
      <c r="AA33" s="210">
        <v>0</v>
      </c>
      <c r="AB33" s="210">
        <v>0</v>
      </c>
      <c r="AC33" s="210">
        <v>0</v>
      </c>
      <c r="AD33" s="210">
        <v>0</v>
      </c>
      <c r="AE33" s="210">
        <v>0</v>
      </c>
      <c r="AF33" s="210">
        <v>0</v>
      </c>
      <c r="AG33" s="210">
        <v>0</v>
      </c>
      <c r="AH33" s="210">
        <v>0</v>
      </c>
      <c r="AI33" s="210">
        <v>0</v>
      </c>
      <c r="AJ33" s="210">
        <v>0</v>
      </c>
      <c r="AK33" s="274">
        <v>0</v>
      </c>
      <c r="AL33" s="293">
        <v>0</v>
      </c>
      <c r="AM33" s="293">
        <v>439714</v>
      </c>
      <c r="AN33" s="241">
        <v>439714</v>
      </c>
      <c r="AO33" s="210">
        <v>439714</v>
      </c>
      <c r="AP33" s="210">
        <v>439714</v>
      </c>
      <c r="AQ33" s="210">
        <v>439714</v>
      </c>
      <c r="AR33" s="210">
        <v>439714</v>
      </c>
      <c r="AS33" s="210">
        <v>439714</v>
      </c>
      <c r="AT33" s="210">
        <v>439714</v>
      </c>
      <c r="AU33" s="210">
        <v>439714</v>
      </c>
      <c r="AV33" s="210">
        <v>439714</v>
      </c>
      <c r="AW33" s="210">
        <v>439714</v>
      </c>
      <c r="AX33" s="210">
        <v>439714</v>
      </c>
      <c r="AY33" s="210">
        <v>439714</v>
      </c>
      <c r="AZ33" s="210">
        <v>439714</v>
      </c>
      <c r="BA33" s="210">
        <v>439714</v>
      </c>
      <c r="BB33" s="184"/>
      <c r="BC33" s="184"/>
      <c r="BD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72"/>
      <c r="CC33" s="172"/>
      <c r="CD33" s="367">
        <f>SUM(AM33:BA33)</f>
        <v>6595710</v>
      </c>
      <c r="CE33" s="367">
        <f>E33-F33</f>
        <v>1954289</v>
      </c>
      <c r="CF33" s="367">
        <f>SUM(CD33:CE33)</f>
        <v>8549999</v>
      </c>
      <c r="CG33" s="143"/>
      <c r="CH33" s="143"/>
      <c r="CI33" s="143"/>
      <c r="CJ33" s="143"/>
      <c r="CK33" s="143"/>
      <c r="CL33" s="143"/>
      <c r="CM33" s="143"/>
      <c r="CN33" s="143"/>
    </row>
    <row r="34" spans="1:92" ht="15" thickBot="1" x14ac:dyDescent="0.25">
      <c r="A34" s="134">
        <v>33</v>
      </c>
      <c r="B34" s="143" t="s">
        <v>146</v>
      </c>
      <c r="C34" s="143"/>
      <c r="D34" s="143" t="s">
        <v>149</v>
      </c>
      <c r="E34" s="143">
        <v>1663066</v>
      </c>
      <c r="F34" s="156">
        <f t="shared" si="26"/>
        <v>1496759</v>
      </c>
      <c r="G34" s="147">
        <v>40</v>
      </c>
      <c r="H34" s="143">
        <v>3</v>
      </c>
      <c r="I34" s="145">
        <f t="shared" si="27"/>
        <v>42</v>
      </c>
      <c r="J34" s="145">
        <f t="shared" si="28"/>
        <v>37418</v>
      </c>
      <c r="K34" s="160">
        <f t="shared" si="29"/>
        <v>1272251</v>
      </c>
      <c r="L34" s="165">
        <f t="shared" si="30"/>
        <v>224508</v>
      </c>
      <c r="M34" s="147"/>
      <c r="N34" s="168">
        <v>37457</v>
      </c>
      <c r="O34" s="168">
        <v>37418</v>
      </c>
      <c r="P34" s="168">
        <v>37418</v>
      </c>
      <c r="Q34" s="168">
        <v>37418</v>
      </c>
      <c r="R34" s="168">
        <v>37418</v>
      </c>
      <c r="S34" s="168">
        <v>37418</v>
      </c>
      <c r="T34" s="168">
        <v>37418</v>
      </c>
      <c r="U34" s="168">
        <v>37418</v>
      </c>
      <c r="V34" s="168">
        <v>37418</v>
      </c>
      <c r="W34" s="168">
        <v>37418</v>
      </c>
      <c r="X34" s="168">
        <v>37418</v>
      </c>
      <c r="Y34" s="168">
        <v>37418</v>
      </c>
      <c r="Z34" s="168">
        <v>37418</v>
      </c>
      <c r="AA34" s="168">
        <v>37418</v>
      </c>
      <c r="AB34" s="168">
        <v>37418</v>
      </c>
      <c r="AC34" s="168">
        <v>37418</v>
      </c>
      <c r="AD34" s="168">
        <v>37418</v>
      </c>
      <c r="AE34" s="168">
        <v>37418</v>
      </c>
      <c r="AF34" s="168">
        <v>37418</v>
      </c>
      <c r="AG34" s="168">
        <v>37418</v>
      </c>
      <c r="AH34" s="168">
        <v>37418</v>
      </c>
      <c r="AI34" s="168">
        <v>37418</v>
      </c>
      <c r="AJ34" s="168">
        <v>37418</v>
      </c>
      <c r="AK34" s="271">
        <v>37418</v>
      </c>
      <c r="AL34" s="288">
        <v>37418</v>
      </c>
      <c r="AM34" s="288">
        <v>37418</v>
      </c>
      <c r="AN34" s="166">
        <v>37418</v>
      </c>
      <c r="AO34" s="168">
        <v>37418</v>
      </c>
      <c r="AP34" s="168">
        <v>37418</v>
      </c>
      <c r="AQ34" s="168">
        <v>37418</v>
      </c>
      <c r="AR34" s="168">
        <v>37418</v>
      </c>
      <c r="AS34" s="168">
        <v>37418</v>
      </c>
      <c r="AT34" s="168">
        <v>37418</v>
      </c>
      <c r="AU34" s="168">
        <v>37418</v>
      </c>
      <c r="AV34" s="168">
        <v>37418</v>
      </c>
      <c r="AW34" s="168">
        <v>37418</v>
      </c>
      <c r="AX34" s="168">
        <v>37418</v>
      </c>
      <c r="AY34" s="168">
        <v>37418</v>
      </c>
      <c r="AZ34" s="168">
        <v>37418</v>
      </c>
      <c r="BA34" s="168">
        <v>37418</v>
      </c>
      <c r="BB34" s="184"/>
      <c r="BC34" s="146"/>
      <c r="BD34" s="146"/>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46"/>
      <c r="CB34" s="148"/>
      <c r="CC34" s="148"/>
      <c r="CD34" s="367"/>
      <c r="CE34" s="367"/>
      <c r="CF34" s="367"/>
      <c r="CG34" s="143"/>
      <c r="CH34" s="143"/>
      <c r="CI34" s="143"/>
      <c r="CJ34" s="143"/>
      <c r="CK34" s="143"/>
      <c r="CL34" s="143"/>
      <c r="CM34" s="143"/>
      <c r="CN34" s="143"/>
    </row>
    <row r="35" spans="1:92" ht="15" thickBot="1" x14ac:dyDescent="0.25">
      <c r="A35" s="203">
        <v>34</v>
      </c>
      <c r="B35" s="204" t="s">
        <v>146</v>
      </c>
      <c r="C35" s="362"/>
      <c r="D35" s="204" t="s">
        <v>150</v>
      </c>
      <c r="E35" s="393">
        <f>SUM(減損!C34:C48)+減損!C6</f>
        <v>728857</v>
      </c>
      <c r="F35" s="394">
        <f>SUM(減損!C34:C48)</f>
        <v>562260</v>
      </c>
      <c r="G35" s="395">
        <v>15</v>
      </c>
      <c r="H35" s="204">
        <v>3</v>
      </c>
      <c r="I35" s="207">
        <f t="shared" si="27"/>
        <v>17</v>
      </c>
      <c r="J35" s="207">
        <f t="shared" si="28"/>
        <v>37484</v>
      </c>
      <c r="K35" s="160">
        <f t="shared" si="29"/>
        <v>337356</v>
      </c>
      <c r="L35" s="209">
        <f t="shared" si="30"/>
        <v>224904</v>
      </c>
      <c r="M35" s="185"/>
      <c r="N35" s="210">
        <v>0</v>
      </c>
      <c r="O35" s="210">
        <v>0</v>
      </c>
      <c r="P35" s="210">
        <v>0</v>
      </c>
      <c r="Q35" s="210">
        <v>0</v>
      </c>
      <c r="R35" s="210">
        <v>0</v>
      </c>
      <c r="S35" s="210">
        <v>0</v>
      </c>
      <c r="T35" s="210">
        <v>0</v>
      </c>
      <c r="U35" s="210">
        <v>0</v>
      </c>
      <c r="V35" s="210">
        <v>0</v>
      </c>
      <c r="W35" s="210">
        <v>0</v>
      </c>
      <c r="X35" s="210">
        <v>0</v>
      </c>
      <c r="Y35" s="210">
        <v>0</v>
      </c>
      <c r="Z35" s="210">
        <v>0</v>
      </c>
      <c r="AA35" s="210">
        <v>0</v>
      </c>
      <c r="AB35" s="210">
        <v>0</v>
      </c>
      <c r="AC35" s="210">
        <v>0</v>
      </c>
      <c r="AD35" s="210">
        <v>0</v>
      </c>
      <c r="AE35" s="210">
        <v>0</v>
      </c>
      <c r="AF35" s="210">
        <v>0</v>
      </c>
      <c r="AG35" s="210">
        <v>0</v>
      </c>
      <c r="AH35" s="210">
        <v>0</v>
      </c>
      <c r="AI35" s="210">
        <v>0</v>
      </c>
      <c r="AJ35" s="210">
        <v>0</v>
      </c>
      <c r="AK35" s="274">
        <v>0</v>
      </c>
      <c r="AL35" s="293">
        <v>0</v>
      </c>
      <c r="AM35" s="293">
        <v>37484</v>
      </c>
      <c r="AN35" s="241">
        <v>37484</v>
      </c>
      <c r="AO35" s="210">
        <v>37484</v>
      </c>
      <c r="AP35" s="210">
        <v>37484</v>
      </c>
      <c r="AQ35" s="210">
        <v>37484</v>
      </c>
      <c r="AR35" s="210">
        <v>37484</v>
      </c>
      <c r="AS35" s="210">
        <v>37484</v>
      </c>
      <c r="AT35" s="210">
        <v>37484</v>
      </c>
      <c r="AU35" s="210">
        <v>37484</v>
      </c>
      <c r="AV35" s="210">
        <v>37484</v>
      </c>
      <c r="AW35" s="210">
        <v>37484</v>
      </c>
      <c r="AX35" s="210">
        <v>37484</v>
      </c>
      <c r="AY35" s="210">
        <v>37484</v>
      </c>
      <c r="AZ35" s="210">
        <v>37484</v>
      </c>
      <c r="BA35" s="210">
        <v>37484</v>
      </c>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84"/>
      <c r="CA35" s="184"/>
      <c r="CB35" s="172"/>
      <c r="CC35" s="172"/>
      <c r="CD35" s="367">
        <f>SUM(AM35:BA35)</f>
        <v>562260</v>
      </c>
      <c r="CE35" s="367">
        <f>E35-F35</f>
        <v>166597</v>
      </c>
      <c r="CF35" s="367">
        <f>SUM(CD35:CE35)</f>
        <v>728857</v>
      </c>
      <c r="CG35" s="143"/>
      <c r="CH35" s="143"/>
      <c r="CI35" s="143"/>
      <c r="CJ35" s="143"/>
      <c r="CK35" s="143"/>
      <c r="CL35" s="143"/>
      <c r="CM35" s="143"/>
      <c r="CN35" s="143"/>
    </row>
    <row r="36" spans="1:92" ht="15" thickBot="1" x14ac:dyDescent="0.25">
      <c r="A36" s="134">
        <v>35</v>
      </c>
      <c r="B36" s="143" t="s">
        <v>127</v>
      </c>
      <c r="C36" s="143"/>
      <c r="D36" s="143" t="s">
        <v>151</v>
      </c>
      <c r="E36" s="143">
        <v>21125190</v>
      </c>
      <c r="F36" s="156">
        <f t="shared" si="26"/>
        <v>19012671</v>
      </c>
      <c r="G36" s="147">
        <v>10</v>
      </c>
      <c r="H36" s="143">
        <v>3</v>
      </c>
      <c r="I36" s="145">
        <f t="shared" si="27"/>
        <v>12</v>
      </c>
      <c r="J36" s="145">
        <f t="shared" si="28"/>
        <v>1901267</v>
      </c>
      <c r="K36" s="160">
        <f t="shared" si="29"/>
        <v>19012671</v>
      </c>
      <c r="L36" s="165">
        <f t="shared" si="30"/>
        <v>0</v>
      </c>
      <c r="M36" s="185"/>
      <c r="N36" s="168">
        <v>1901268</v>
      </c>
      <c r="O36" s="168">
        <v>1901267</v>
      </c>
      <c r="P36" s="168">
        <v>1901267</v>
      </c>
      <c r="Q36" s="168">
        <v>1901267</v>
      </c>
      <c r="R36" s="168">
        <v>1901267</v>
      </c>
      <c r="S36" s="168">
        <v>1901267</v>
      </c>
      <c r="T36" s="168">
        <v>1901267</v>
      </c>
      <c r="U36" s="168">
        <v>1901267</v>
      </c>
      <c r="V36" s="168">
        <v>1901267</v>
      </c>
      <c r="W36" s="168">
        <v>1901267</v>
      </c>
      <c r="X36" s="172"/>
      <c r="Y36" s="184"/>
      <c r="Z36" s="146"/>
      <c r="AA36" s="146"/>
      <c r="AB36" s="184"/>
      <c r="AC36" s="184"/>
      <c r="AD36" s="184"/>
      <c r="AE36" s="184"/>
      <c r="AF36" s="184"/>
      <c r="AG36" s="184"/>
      <c r="AH36" s="184"/>
      <c r="AI36" s="184"/>
      <c r="AJ36" s="184"/>
      <c r="AK36" s="172"/>
      <c r="AL36" s="291"/>
      <c r="AM36" s="291"/>
      <c r="AN36" s="280"/>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69"/>
      <c r="BR36" s="169"/>
      <c r="BS36" s="169"/>
      <c r="BT36" s="169"/>
      <c r="BU36" s="169"/>
      <c r="BV36" s="169"/>
      <c r="BW36" s="169"/>
      <c r="BX36" s="169"/>
      <c r="BY36" s="169"/>
      <c r="BZ36" s="169"/>
      <c r="CA36" s="143"/>
      <c r="CB36" s="145"/>
      <c r="CC36" s="145"/>
      <c r="CD36" s="367">
        <f>SUM(CD33:CD35)</f>
        <v>7157970</v>
      </c>
      <c r="CE36" s="367">
        <f>SUM(CE33:CE35)</f>
        <v>2120886</v>
      </c>
      <c r="CF36" s="367">
        <f>SUM(CF33:CF35)</f>
        <v>9278856</v>
      </c>
      <c r="CG36" s="143"/>
      <c r="CH36" s="143"/>
      <c r="CI36" s="143"/>
      <c r="CJ36" s="143"/>
      <c r="CK36" s="143"/>
      <c r="CL36" s="143"/>
      <c r="CM36" s="143"/>
      <c r="CN36" s="143"/>
    </row>
    <row r="37" spans="1:92" ht="15" thickBot="1" x14ac:dyDescent="0.25">
      <c r="A37" s="134">
        <v>36</v>
      </c>
      <c r="B37" s="143" t="s">
        <v>127</v>
      </c>
      <c r="C37" s="143"/>
      <c r="D37" s="143" t="s">
        <v>152</v>
      </c>
      <c r="E37" s="143">
        <v>1264893</v>
      </c>
      <c r="F37" s="156">
        <f t="shared" si="26"/>
        <v>1138403</v>
      </c>
      <c r="G37" s="147">
        <v>45</v>
      </c>
      <c r="H37" s="143">
        <v>3</v>
      </c>
      <c r="I37" s="145">
        <f t="shared" si="27"/>
        <v>47</v>
      </c>
      <c r="J37" s="145">
        <f t="shared" si="28"/>
        <v>25297</v>
      </c>
      <c r="K37" s="160">
        <f t="shared" si="29"/>
        <v>860136</v>
      </c>
      <c r="L37" s="165">
        <f t="shared" si="30"/>
        <v>278267</v>
      </c>
      <c r="M37" s="147"/>
      <c r="N37" s="168">
        <v>25335</v>
      </c>
      <c r="O37" s="168">
        <v>25297</v>
      </c>
      <c r="P37" s="168">
        <v>25297</v>
      </c>
      <c r="Q37" s="168">
        <v>25297</v>
      </c>
      <c r="R37" s="168">
        <v>25297</v>
      </c>
      <c r="S37" s="168">
        <v>25297</v>
      </c>
      <c r="T37" s="168">
        <v>25297</v>
      </c>
      <c r="U37" s="168">
        <v>25297</v>
      </c>
      <c r="V37" s="168">
        <v>25297</v>
      </c>
      <c r="W37" s="168">
        <v>25297</v>
      </c>
      <c r="X37" s="168">
        <v>25297</v>
      </c>
      <c r="Y37" s="168">
        <v>25297</v>
      </c>
      <c r="Z37" s="168">
        <v>25297</v>
      </c>
      <c r="AA37" s="168">
        <v>25297</v>
      </c>
      <c r="AB37" s="168">
        <v>25297</v>
      </c>
      <c r="AC37" s="168">
        <v>25297</v>
      </c>
      <c r="AD37" s="168">
        <v>25297</v>
      </c>
      <c r="AE37" s="168">
        <v>25297</v>
      </c>
      <c r="AF37" s="168">
        <v>25297</v>
      </c>
      <c r="AG37" s="168">
        <v>25297</v>
      </c>
      <c r="AH37" s="168">
        <v>25297</v>
      </c>
      <c r="AI37" s="168">
        <v>25297</v>
      </c>
      <c r="AJ37" s="168">
        <v>25297</v>
      </c>
      <c r="AK37" s="271">
        <v>25297</v>
      </c>
      <c r="AL37" s="288">
        <v>25297</v>
      </c>
      <c r="AM37" s="288">
        <v>25297</v>
      </c>
      <c r="AN37" s="166">
        <v>25297</v>
      </c>
      <c r="AO37" s="168">
        <v>25297</v>
      </c>
      <c r="AP37" s="168">
        <v>25297</v>
      </c>
      <c r="AQ37" s="168">
        <v>25297</v>
      </c>
      <c r="AR37" s="168">
        <v>25297</v>
      </c>
      <c r="AS37" s="168">
        <v>25297</v>
      </c>
      <c r="AT37" s="168">
        <v>25297</v>
      </c>
      <c r="AU37" s="168">
        <v>25297</v>
      </c>
      <c r="AV37" s="168">
        <v>25297</v>
      </c>
      <c r="AW37" s="168">
        <v>25297</v>
      </c>
      <c r="AX37" s="168">
        <v>25297</v>
      </c>
      <c r="AY37" s="168">
        <v>25297</v>
      </c>
      <c r="AZ37" s="168">
        <v>25297</v>
      </c>
      <c r="BA37" s="168">
        <v>25297</v>
      </c>
      <c r="BB37" s="168">
        <v>25297</v>
      </c>
      <c r="BC37" s="168">
        <v>25297</v>
      </c>
      <c r="BD37" s="168">
        <v>25297</v>
      </c>
      <c r="BE37" s="168">
        <v>25297</v>
      </c>
      <c r="BF37" s="168">
        <v>25297</v>
      </c>
      <c r="BG37" s="184"/>
      <c r="BH37" s="184"/>
      <c r="BI37" s="135"/>
      <c r="BJ37" s="202"/>
      <c r="BK37" s="184"/>
      <c r="BL37" s="169"/>
      <c r="BM37" s="169"/>
      <c r="BN37" s="169"/>
      <c r="BO37" s="169"/>
      <c r="BP37" s="169"/>
      <c r="BQ37" s="169"/>
      <c r="BR37" s="169"/>
      <c r="BS37" s="169"/>
      <c r="BT37" s="169"/>
      <c r="BU37" s="169"/>
      <c r="BV37" s="169"/>
      <c r="BW37" s="169"/>
      <c r="BX37" s="169"/>
      <c r="BY37" s="169"/>
      <c r="BZ37" s="169"/>
      <c r="CA37" s="143"/>
      <c r="CB37" s="145"/>
      <c r="CC37" s="145"/>
      <c r="CD37" s="143"/>
      <c r="CE37" s="143"/>
      <c r="CF37" s="143"/>
      <c r="CG37" s="143"/>
      <c r="CH37" s="143"/>
      <c r="CI37" s="143"/>
      <c r="CJ37" s="143"/>
      <c r="CK37" s="143"/>
      <c r="CL37" s="143"/>
      <c r="CM37" s="143"/>
      <c r="CN37" s="143"/>
    </row>
    <row r="38" spans="1:92" ht="15" thickBot="1" x14ac:dyDescent="0.25">
      <c r="A38" s="134">
        <v>37</v>
      </c>
      <c r="B38" s="143" t="s">
        <v>146</v>
      </c>
      <c r="C38" s="143"/>
      <c r="D38" s="143" t="s">
        <v>153</v>
      </c>
      <c r="E38" s="143">
        <v>2656678</v>
      </c>
      <c r="F38" s="156">
        <f t="shared" si="26"/>
        <v>2391010</v>
      </c>
      <c r="G38" s="147">
        <v>50</v>
      </c>
      <c r="H38" s="143">
        <v>3</v>
      </c>
      <c r="I38" s="145">
        <f t="shared" si="27"/>
        <v>52</v>
      </c>
      <c r="J38" s="145">
        <f t="shared" si="28"/>
        <v>47820</v>
      </c>
      <c r="K38" s="160">
        <f t="shared" si="29"/>
        <v>1625890</v>
      </c>
      <c r="L38" s="165">
        <f t="shared" si="30"/>
        <v>765120</v>
      </c>
      <c r="M38" s="147"/>
      <c r="N38" s="168">
        <v>47830</v>
      </c>
      <c r="O38" s="168">
        <v>47820</v>
      </c>
      <c r="P38" s="168">
        <v>47820</v>
      </c>
      <c r="Q38" s="168">
        <v>47820</v>
      </c>
      <c r="R38" s="168">
        <v>47820</v>
      </c>
      <c r="S38" s="168">
        <v>47820</v>
      </c>
      <c r="T38" s="168">
        <v>47820</v>
      </c>
      <c r="U38" s="168">
        <v>47820</v>
      </c>
      <c r="V38" s="168">
        <v>47820</v>
      </c>
      <c r="W38" s="168">
        <v>47820</v>
      </c>
      <c r="X38" s="168">
        <v>47820</v>
      </c>
      <c r="Y38" s="168">
        <v>47820</v>
      </c>
      <c r="Z38" s="168">
        <v>47820</v>
      </c>
      <c r="AA38" s="168">
        <v>47820</v>
      </c>
      <c r="AB38" s="168">
        <v>47820</v>
      </c>
      <c r="AC38" s="168">
        <v>47820</v>
      </c>
      <c r="AD38" s="168">
        <v>47820</v>
      </c>
      <c r="AE38" s="168">
        <v>47820</v>
      </c>
      <c r="AF38" s="168">
        <v>47820</v>
      </c>
      <c r="AG38" s="168">
        <v>47820</v>
      </c>
      <c r="AH38" s="168">
        <v>47820</v>
      </c>
      <c r="AI38" s="168">
        <v>47820</v>
      </c>
      <c r="AJ38" s="168">
        <v>47820</v>
      </c>
      <c r="AK38" s="271">
        <v>47820</v>
      </c>
      <c r="AL38" s="288">
        <v>47820</v>
      </c>
      <c r="AM38" s="288">
        <v>47820</v>
      </c>
      <c r="AN38" s="166">
        <v>47820</v>
      </c>
      <c r="AO38" s="168">
        <v>47820</v>
      </c>
      <c r="AP38" s="168">
        <v>47820</v>
      </c>
      <c r="AQ38" s="168">
        <v>47820</v>
      </c>
      <c r="AR38" s="168">
        <v>47820</v>
      </c>
      <c r="AS38" s="168">
        <v>47820</v>
      </c>
      <c r="AT38" s="168">
        <v>47820</v>
      </c>
      <c r="AU38" s="168">
        <v>47820</v>
      </c>
      <c r="AV38" s="168">
        <v>47820</v>
      </c>
      <c r="AW38" s="168">
        <v>47820</v>
      </c>
      <c r="AX38" s="168">
        <v>47820</v>
      </c>
      <c r="AY38" s="168">
        <v>47820</v>
      </c>
      <c r="AZ38" s="168">
        <v>47820</v>
      </c>
      <c r="BA38" s="168">
        <v>47820</v>
      </c>
      <c r="BB38" s="168">
        <v>47820</v>
      </c>
      <c r="BC38" s="168">
        <v>47820</v>
      </c>
      <c r="BD38" s="168">
        <v>47820</v>
      </c>
      <c r="BE38" s="168">
        <v>47820</v>
      </c>
      <c r="BF38" s="168">
        <v>47820</v>
      </c>
      <c r="BG38" s="168">
        <v>47820</v>
      </c>
      <c r="BH38" s="168">
        <v>47820</v>
      </c>
      <c r="BI38" s="168">
        <v>47820</v>
      </c>
      <c r="BJ38" s="168">
        <v>47820</v>
      </c>
      <c r="BK38" s="168">
        <v>47820</v>
      </c>
      <c r="BL38" s="169"/>
      <c r="BM38" s="169"/>
      <c r="BN38" s="143"/>
      <c r="BO38" s="143"/>
      <c r="BP38" s="182"/>
      <c r="BQ38" s="169"/>
      <c r="BR38" s="169"/>
      <c r="BS38" s="169"/>
      <c r="BT38" s="169"/>
      <c r="BU38" s="169"/>
      <c r="BV38" s="169"/>
      <c r="BW38" s="169"/>
      <c r="BX38" s="169"/>
      <c r="BY38" s="169"/>
      <c r="BZ38" s="169"/>
      <c r="CA38" s="143"/>
      <c r="CB38" s="145"/>
      <c r="CC38" s="145"/>
      <c r="CD38" s="143"/>
      <c r="CE38" s="143"/>
      <c r="CF38" s="143"/>
      <c r="CG38" s="143"/>
      <c r="CH38" s="143"/>
      <c r="CI38" s="143"/>
      <c r="CJ38" s="143"/>
      <c r="CK38" s="143"/>
      <c r="CL38" s="143"/>
      <c r="CM38" s="143"/>
      <c r="CN38" s="143"/>
    </row>
    <row r="39" spans="1:92" s="186" customFormat="1" ht="15" thickBot="1" x14ac:dyDescent="0.25">
      <c r="A39" s="186">
        <v>38</v>
      </c>
      <c r="B39" s="187" t="s">
        <v>146</v>
      </c>
      <c r="C39" s="187"/>
      <c r="D39" s="188" t="s">
        <v>154</v>
      </c>
      <c r="E39" s="188">
        <v>24650000</v>
      </c>
      <c r="F39" s="189">
        <f t="shared" si="26"/>
        <v>22185000</v>
      </c>
      <c r="G39" s="190">
        <v>10</v>
      </c>
      <c r="H39" s="187">
        <v>14</v>
      </c>
      <c r="I39" s="191">
        <f t="shared" si="27"/>
        <v>23</v>
      </c>
      <c r="J39" s="191">
        <f t="shared" si="28"/>
        <v>2218500</v>
      </c>
      <c r="K39" s="160">
        <f t="shared" si="29"/>
        <v>0</v>
      </c>
      <c r="L39" s="193">
        <f t="shared" si="30"/>
        <v>22185000</v>
      </c>
      <c r="M39" s="190"/>
      <c r="N39" s="187"/>
      <c r="O39" s="187"/>
      <c r="P39" s="187"/>
      <c r="Q39" s="187"/>
      <c r="R39" s="187"/>
      <c r="S39" s="187"/>
      <c r="T39" s="187"/>
      <c r="U39" s="187"/>
      <c r="V39" s="187"/>
      <c r="W39" s="187"/>
      <c r="X39" s="187"/>
      <c r="Y39" s="194">
        <v>0</v>
      </c>
      <c r="Z39" s="194">
        <v>0</v>
      </c>
      <c r="AA39" s="194">
        <v>0</v>
      </c>
      <c r="AB39" s="194">
        <v>0</v>
      </c>
      <c r="AC39" s="194">
        <v>0</v>
      </c>
      <c r="AD39" s="194">
        <v>0</v>
      </c>
      <c r="AE39" s="194">
        <v>0</v>
      </c>
      <c r="AF39" s="194">
        <v>0</v>
      </c>
      <c r="AG39" s="194">
        <v>0</v>
      </c>
      <c r="AH39" s="194">
        <v>0</v>
      </c>
      <c r="AI39" s="214"/>
      <c r="AJ39" s="214"/>
      <c r="AK39" s="214"/>
      <c r="AL39" s="294"/>
      <c r="AM39" s="294"/>
      <c r="AN39" s="396"/>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87"/>
      <c r="BO39" s="198"/>
      <c r="BP39" s="216"/>
      <c r="BQ39" s="198"/>
      <c r="BR39" s="198"/>
      <c r="BS39" s="198"/>
      <c r="BT39" s="198"/>
      <c r="BU39" s="198"/>
      <c r="BV39" s="198"/>
      <c r="BW39" s="198"/>
      <c r="BX39" s="198"/>
      <c r="BY39" s="198"/>
      <c r="BZ39" s="198"/>
      <c r="CA39" s="187"/>
      <c r="CB39" s="191"/>
      <c r="CC39" s="191"/>
      <c r="CD39" s="187"/>
      <c r="CE39" s="187"/>
      <c r="CF39" s="187"/>
      <c r="CG39" s="187"/>
      <c r="CH39" s="187"/>
      <c r="CI39" s="187"/>
      <c r="CJ39" s="187"/>
      <c r="CK39" s="187"/>
      <c r="CL39" s="187"/>
      <c r="CM39" s="187"/>
      <c r="CN39" s="187"/>
    </row>
    <row r="40" spans="1:92" ht="15" thickBot="1" x14ac:dyDescent="0.25">
      <c r="A40" s="134">
        <v>39</v>
      </c>
      <c r="B40" s="143" t="s">
        <v>146</v>
      </c>
      <c r="C40" s="143"/>
      <c r="D40" s="143" t="s">
        <v>155</v>
      </c>
      <c r="E40" s="143">
        <v>25220000</v>
      </c>
      <c r="F40" s="156">
        <f t="shared" si="26"/>
        <v>22698000</v>
      </c>
      <c r="G40" s="147">
        <v>40</v>
      </c>
      <c r="H40" s="143">
        <v>14</v>
      </c>
      <c r="I40" s="145">
        <f t="shared" si="27"/>
        <v>53</v>
      </c>
      <c r="J40" s="145">
        <f t="shared" si="28"/>
        <v>567450</v>
      </c>
      <c r="K40" s="160">
        <f t="shared" si="29"/>
        <v>13051350</v>
      </c>
      <c r="L40" s="165">
        <f t="shared" si="30"/>
        <v>9646650</v>
      </c>
      <c r="M40" s="147"/>
      <c r="N40" s="143"/>
      <c r="O40" s="143"/>
      <c r="P40" s="143"/>
      <c r="Q40" s="143"/>
      <c r="R40" s="143"/>
      <c r="S40" s="143"/>
      <c r="T40" s="143"/>
      <c r="U40" s="143"/>
      <c r="V40" s="143"/>
      <c r="W40" s="143"/>
      <c r="X40" s="143"/>
      <c r="Y40" s="168">
        <v>567450</v>
      </c>
      <c r="Z40" s="168">
        <v>567450</v>
      </c>
      <c r="AA40" s="168">
        <v>567450</v>
      </c>
      <c r="AB40" s="168">
        <v>567450</v>
      </c>
      <c r="AC40" s="168">
        <v>567450</v>
      </c>
      <c r="AD40" s="168">
        <v>567450</v>
      </c>
      <c r="AE40" s="168">
        <v>567450</v>
      </c>
      <c r="AF40" s="168">
        <v>567450</v>
      </c>
      <c r="AG40" s="168">
        <v>567450</v>
      </c>
      <c r="AH40" s="168">
        <v>567450</v>
      </c>
      <c r="AI40" s="168">
        <v>567450</v>
      </c>
      <c r="AJ40" s="168">
        <v>567450</v>
      </c>
      <c r="AK40" s="271">
        <v>567450</v>
      </c>
      <c r="AL40" s="288">
        <v>567450</v>
      </c>
      <c r="AM40" s="288">
        <v>567450</v>
      </c>
      <c r="AN40" s="166">
        <v>567450</v>
      </c>
      <c r="AO40" s="168">
        <v>567450</v>
      </c>
      <c r="AP40" s="168">
        <v>567450</v>
      </c>
      <c r="AQ40" s="168">
        <v>567450</v>
      </c>
      <c r="AR40" s="168">
        <v>567450</v>
      </c>
      <c r="AS40" s="168">
        <v>567450</v>
      </c>
      <c r="AT40" s="168">
        <v>567450</v>
      </c>
      <c r="AU40" s="168">
        <v>567450</v>
      </c>
      <c r="AV40" s="168">
        <v>567450</v>
      </c>
      <c r="AW40" s="168">
        <v>567450</v>
      </c>
      <c r="AX40" s="168">
        <v>567450</v>
      </c>
      <c r="AY40" s="168">
        <v>567450</v>
      </c>
      <c r="AZ40" s="168">
        <v>567450</v>
      </c>
      <c r="BA40" s="168">
        <v>567450</v>
      </c>
      <c r="BB40" s="168">
        <v>567450</v>
      </c>
      <c r="BC40" s="168">
        <v>567450</v>
      </c>
      <c r="BD40" s="168">
        <v>567450</v>
      </c>
      <c r="BE40" s="168">
        <v>567450</v>
      </c>
      <c r="BF40" s="168">
        <v>567450</v>
      </c>
      <c r="BG40" s="168">
        <v>567450</v>
      </c>
      <c r="BH40" s="168">
        <v>567450</v>
      </c>
      <c r="BI40" s="168">
        <v>567450</v>
      </c>
      <c r="BJ40" s="168">
        <v>567450</v>
      </c>
      <c r="BK40" s="168">
        <v>567450</v>
      </c>
      <c r="BL40" s="168">
        <v>567450</v>
      </c>
      <c r="BM40" s="169"/>
      <c r="BN40" s="143"/>
      <c r="BO40" s="143"/>
      <c r="BP40" s="185"/>
      <c r="BQ40" s="169"/>
      <c r="BR40" s="169"/>
      <c r="BS40" s="169"/>
      <c r="BT40" s="169"/>
      <c r="BU40" s="169"/>
      <c r="BV40" s="169"/>
      <c r="BW40" s="169"/>
      <c r="BX40" s="169"/>
      <c r="BY40" s="169"/>
      <c r="BZ40" s="143"/>
      <c r="CA40" s="143"/>
      <c r="CB40" s="145"/>
      <c r="CC40" s="145"/>
      <c r="CD40" s="143"/>
      <c r="CE40" s="143"/>
      <c r="CF40" s="143"/>
      <c r="CG40" s="143"/>
      <c r="CH40" s="143"/>
      <c r="CI40" s="143"/>
      <c r="CJ40" s="143"/>
      <c r="CK40" s="143"/>
      <c r="CL40" s="143"/>
      <c r="CM40" s="143"/>
      <c r="CN40" s="143"/>
    </row>
    <row r="41" spans="1:92" ht="15" thickBot="1" x14ac:dyDescent="0.25">
      <c r="A41" s="134">
        <v>40</v>
      </c>
      <c r="B41" s="143" t="s">
        <v>129</v>
      </c>
      <c r="C41" s="143"/>
      <c r="D41" s="143" t="s">
        <v>156</v>
      </c>
      <c r="E41" s="143">
        <f>11750000+1320000</f>
        <v>13070000</v>
      </c>
      <c r="F41" s="156">
        <f t="shared" si="26"/>
        <v>11763000</v>
      </c>
      <c r="G41" s="147">
        <v>40</v>
      </c>
      <c r="H41" s="143">
        <v>18</v>
      </c>
      <c r="I41" s="145">
        <f t="shared" si="27"/>
        <v>57</v>
      </c>
      <c r="J41" s="145">
        <f t="shared" si="28"/>
        <v>294075</v>
      </c>
      <c r="K41" s="160">
        <f t="shared" si="29"/>
        <v>5587425</v>
      </c>
      <c r="L41" s="165">
        <f t="shared" si="30"/>
        <v>6175575</v>
      </c>
      <c r="M41" s="147"/>
      <c r="N41" s="143"/>
      <c r="O41" s="143"/>
      <c r="P41" s="143"/>
      <c r="Q41" s="143"/>
      <c r="R41" s="143"/>
      <c r="S41" s="143"/>
      <c r="T41" s="143"/>
      <c r="U41" s="143"/>
      <c r="V41" s="143"/>
      <c r="W41" s="143"/>
      <c r="X41" s="143"/>
      <c r="Y41" s="143"/>
      <c r="Z41" s="143"/>
      <c r="AA41" s="146"/>
      <c r="AB41" s="146"/>
      <c r="AC41" s="168">
        <v>294075</v>
      </c>
      <c r="AD41" s="168">
        <v>294075</v>
      </c>
      <c r="AE41" s="168">
        <v>294075</v>
      </c>
      <c r="AF41" s="168">
        <v>294075</v>
      </c>
      <c r="AG41" s="168">
        <v>294075</v>
      </c>
      <c r="AH41" s="168">
        <v>294075</v>
      </c>
      <c r="AI41" s="168">
        <v>294075</v>
      </c>
      <c r="AJ41" s="168">
        <v>294075</v>
      </c>
      <c r="AK41" s="271">
        <v>294075</v>
      </c>
      <c r="AL41" s="288">
        <v>294075</v>
      </c>
      <c r="AM41" s="288">
        <v>294075</v>
      </c>
      <c r="AN41" s="166">
        <v>294075</v>
      </c>
      <c r="AO41" s="168">
        <v>294075</v>
      </c>
      <c r="AP41" s="168">
        <v>294075</v>
      </c>
      <c r="AQ41" s="168">
        <v>294075</v>
      </c>
      <c r="AR41" s="168">
        <v>294075</v>
      </c>
      <c r="AS41" s="168">
        <v>294075</v>
      </c>
      <c r="AT41" s="168">
        <v>294075</v>
      </c>
      <c r="AU41" s="168">
        <v>294075</v>
      </c>
      <c r="AV41" s="168">
        <v>294075</v>
      </c>
      <c r="AW41" s="168">
        <v>294075</v>
      </c>
      <c r="AX41" s="168">
        <v>294075</v>
      </c>
      <c r="AY41" s="168">
        <v>294075</v>
      </c>
      <c r="AZ41" s="168">
        <v>294075</v>
      </c>
      <c r="BA41" s="168">
        <v>294075</v>
      </c>
      <c r="BB41" s="168">
        <v>294075</v>
      </c>
      <c r="BC41" s="168">
        <v>294075</v>
      </c>
      <c r="BD41" s="168">
        <v>294075</v>
      </c>
      <c r="BE41" s="168">
        <v>294075</v>
      </c>
      <c r="BF41" s="168">
        <v>294075</v>
      </c>
      <c r="BG41" s="168">
        <v>294075</v>
      </c>
      <c r="BH41" s="168">
        <v>294075</v>
      </c>
      <c r="BI41" s="168">
        <v>294075</v>
      </c>
      <c r="BJ41" s="168">
        <v>294075</v>
      </c>
      <c r="BK41" s="168">
        <v>294075</v>
      </c>
      <c r="BL41" s="168">
        <v>294075</v>
      </c>
      <c r="BM41" s="168">
        <v>294075</v>
      </c>
      <c r="BN41" s="168">
        <v>294075</v>
      </c>
      <c r="BO41" s="168">
        <v>294075</v>
      </c>
      <c r="BP41" s="168">
        <v>294075</v>
      </c>
      <c r="BQ41" s="169"/>
      <c r="BS41" s="182"/>
      <c r="BT41" s="169"/>
      <c r="BU41" s="169"/>
      <c r="BV41" s="169"/>
      <c r="BW41" s="169"/>
      <c r="BX41" s="169"/>
      <c r="BY41" s="169"/>
      <c r="BZ41" s="143"/>
      <c r="CA41" s="143"/>
      <c r="CB41" s="145"/>
      <c r="CC41" s="145"/>
      <c r="CD41" s="143"/>
      <c r="CE41" s="143"/>
      <c r="CF41" s="143"/>
      <c r="CG41" s="143"/>
      <c r="CH41" s="143"/>
      <c r="CI41" s="143"/>
      <c r="CJ41" s="143"/>
      <c r="CK41" s="143"/>
      <c r="CL41" s="143"/>
      <c r="CM41" s="143"/>
      <c r="CN41" s="143"/>
    </row>
    <row r="42" spans="1:92" ht="15" thickBot="1" x14ac:dyDescent="0.25">
      <c r="A42" s="134">
        <v>41</v>
      </c>
      <c r="B42" s="143" t="s">
        <v>127</v>
      </c>
      <c r="C42" s="143"/>
      <c r="D42" s="143" t="s">
        <v>157</v>
      </c>
      <c r="E42" s="143">
        <f>27400000+780000+1050000</f>
        <v>29230000</v>
      </c>
      <c r="F42" s="156">
        <f t="shared" si="26"/>
        <v>26307000</v>
      </c>
      <c r="G42" s="147">
        <v>10</v>
      </c>
      <c r="H42" s="143">
        <v>18</v>
      </c>
      <c r="I42" s="145">
        <f t="shared" si="27"/>
        <v>27</v>
      </c>
      <c r="J42" s="145">
        <f t="shared" si="28"/>
        <v>2630700</v>
      </c>
      <c r="K42" s="160">
        <f t="shared" si="29"/>
        <v>26307000</v>
      </c>
      <c r="L42" s="165">
        <f t="shared" si="30"/>
        <v>0</v>
      </c>
      <c r="M42" s="147"/>
      <c r="N42" s="143"/>
      <c r="O42" s="143"/>
      <c r="P42" s="143"/>
      <c r="Q42" s="143"/>
      <c r="R42" s="143"/>
      <c r="S42" s="143"/>
      <c r="T42" s="143"/>
      <c r="U42" s="143"/>
      <c r="V42" s="143"/>
      <c r="W42" s="143"/>
      <c r="X42" s="143"/>
      <c r="Y42" s="143"/>
      <c r="Z42" s="143"/>
      <c r="AA42" s="146"/>
      <c r="AB42" s="146"/>
      <c r="AC42" s="168">
        <v>2630700</v>
      </c>
      <c r="AD42" s="168">
        <v>2630700</v>
      </c>
      <c r="AE42" s="168">
        <v>2630700</v>
      </c>
      <c r="AF42" s="168">
        <v>2630700</v>
      </c>
      <c r="AG42" s="168">
        <v>2630700</v>
      </c>
      <c r="AH42" s="168">
        <v>2630700</v>
      </c>
      <c r="AI42" s="168">
        <v>2630700</v>
      </c>
      <c r="AJ42" s="168">
        <v>2630700</v>
      </c>
      <c r="AK42" s="271">
        <v>2630700</v>
      </c>
      <c r="AL42" s="288">
        <v>2630700</v>
      </c>
      <c r="AM42" s="291"/>
      <c r="AN42" s="135"/>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69"/>
      <c r="BO42" s="169"/>
      <c r="BP42" s="169"/>
      <c r="BQ42" s="169"/>
      <c r="BR42" s="169"/>
      <c r="BS42" s="169"/>
      <c r="BT42" s="169"/>
      <c r="BU42" s="169"/>
      <c r="BV42" s="169"/>
      <c r="BW42" s="169"/>
      <c r="BX42" s="169"/>
      <c r="BY42" s="169"/>
      <c r="BZ42" s="143"/>
      <c r="CA42" s="143"/>
      <c r="CB42" s="145"/>
      <c r="CC42" s="145"/>
      <c r="CD42" s="143"/>
      <c r="CE42" s="143"/>
      <c r="CF42" s="143"/>
      <c r="CG42" s="143"/>
      <c r="CH42" s="143"/>
      <c r="CI42" s="143"/>
      <c r="CJ42" s="143"/>
      <c r="CK42" s="143"/>
      <c r="CL42" s="143"/>
      <c r="CM42" s="143"/>
      <c r="CN42" s="143"/>
    </row>
    <row r="43" spans="1:92" ht="15" thickBot="1" x14ac:dyDescent="0.25">
      <c r="A43" s="134">
        <v>42</v>
      </c>
      <c r="B43" s="143" t="s">
        <v>127</v>
      </c>
      <c r="C43" s="143"/>
      <c r="D43" s="143" t="s">
        <v>158</v>
      </c>
      <c r="E43" s="143">
        <v>6970702</v>
      </c>
      <c r="F43" s="156">
        <f t="shared" si="26"/>
        <v>6273631</v>
      </c>
      <c r="G43" s="147">
        <v>40</v>
      </c>
      <c r="H43" s="143">
        <v>19</v>
      </c>
      <c r="I43" s="145">
        <f t="shared" si="27"/>
        <v>58</v>
      </c>
      <c r="J43" s="145">
        <f t="shared" si="28"/>
        <v>156840</v>
      </c>
      <c r="K43" s="160">
        <f t="shared" si="29"/>
        <v>2823151</v>
      </c>
      <c r="L43" s="165">
        <f t="shared" si="30"/>
        <v>3450480</v>
      </c>
      <c r="M43" s="147"/>
      <c r="N43" s="143"/>
      <c r="O43" s="143"/>
      <c r="P43" s="143"/>
      <c r="Q43" s="143"/>
      <c r="R43" s="143"/>
      <c r="S43" s="143"/>
      <c r="T43" s="143"/>
      <c r="U43" s="143"/>
      <c r="V43" s="143"/>
      <c r="W43" s="143"/>
      <c r="X43" s="143"/>
      <c r="Y43" s="143"/>
      <c r="Z43" s="143"/>
      <c r="AA43" s="146"/>
      <c r="AB43" s="146"/>
      <c r="AC43" s="146"/>
      <c r="AD43" s="168">
        <v>156871</v>
      </c>
      <c r="AE43" s="168">
        <v>156840</v>
      </c>
      <c r="AF43" s="168">
        <v>156840</v>
      </c>
      <c r="AG43" s="168">
        <v>156840</v>
      </c>
      <c r="AH43" s="168">
        <v>156840</v>
      </c>
      <c r="AI43" s="168">
        <v>156840</v>
      </c>
      <c r="AJ43" s="168">
        <v>156840</v>
      </c>
      <c r="AK43" s="271">
        <v>156840</v>
      </c>
      <c r="AL43" s="288">
        <v>156840</v>
      </c>
      <c r="AM43" s="288">
        <v>156840</v>
      </c>
      <c r="AN43" s="166">
        <v>156840</v>
      </c>
      <c r="AO43" s="168">
        <v>156840</v>
      </c>
      <c r="AP43" s="168">
        <v>156840</v>
      </c>
      <c r="AQ43" s="168">
        <v>156840</v>
      </c>
      <c r="AR43" s="168">
        <v>156840</v>
      </c>
      <c r="AS43" s="168">
        <v>156840</v>
      </c>
      <c r="AT43" s="168">
        <v>156840</v>
      </c>
      <c r="AU43" s="168">
        <v>156840</v>
      </c>
      <c r="AV43" s="168">
        <v>156840</v>
      </c>
      <c r="AW43" s="168">
        <v>156840</v>
      </c>
      <c r="AX43" s="168">
        <v>156840</v>
      </c>
      <c r="AY43" s="168">
        <v>156840</v>
      </c>
      <c r="AZ43" s="168">
        <v>156840</v>
      </c>
      <c r="BA43" s="168">
        <v>156840</v>
      </c>
      <c r="BB43" s="168">
        <v>156840</v>
      </c>
      <c r="BC43" s="168">
        <v>156840</v>
      </c>
      <c r="BD43" s="168">
        <v>156840</v>
      </c>
      <c r="BE43" s="168">
        <v>156840</v>
      </c>
      <c r="BF43" s="168">
        <v>156840</v>
      </c>
      <c r="BG43" s="168">
        <v>156840</v>
      </c>
      <c r="BH43" s="168">
        <v>156840</v>
      </c>
      <c r="BI43" s="168">
        <v>156840</v>
      </c>
      <c r="BJ43" s="168">
        <v>156840</v>
      </c>
      <c r="BK43" s="168">
        <v>156840</v>
      </c>
      <c r="BL43" s="168">
        <v>156840</v>
      </c>
      <c r="BM43" s="168">
        <v>156840</v>
      </c>
      <c r="BN43" s="168">
        <v>156840</v>
      </c>
      <c r="BO43" s="168">
        <v>156840</v>
      </c>
      <c r="BP43" s="168">
        <v>156840</v>
      </c>
      <c r="BQ43" s="168">
        <v>156840</v>
      </c>
      <c r="BR43" s="169"/>
      <c r="BT43" s="182"/>
      <c r="BU43" s="169"/>
      <c r="BV43" s="169"/>
      <c r="BW43" s="169"/>
      <c r="BX43" s="169"/>
      <c r="BY43" s="169"/>
      <c r="BZ43" s="143"/>
      <c r="CA43" s="143"/>
      <c r="CB43" s="145"/>
      <c r="CC43" s="145"/>
      <c r="CD43" s="143"/>
      <c r="CE43" s="143"/>
      <c r="CF43" s="143"/>
      <c r="CG43" s="143"/>
      <c r="CH43" s="143"/>
      <c r="CI43" s="143"/>
      <c r="CJ43" s="143"/>
      <c r="CK43" s="143"/>
      <c r="CL43" s="143"/>
      <c r="CM43" s="143"/>
      <c r="CN43" s="143"/>
    </row>
    <row r="44" spans="1:92" ht="15" thickBot="1" x14ac:dyDescent="0.25">
      <c r="A44" s="134">
        <v>43</v>
      </c>
      <c r="B44" s="143" t="s">
        <v>127</v>
      </c>
      <c r="C44" s="143"/>
      <c r="D44" s="143" t="s">
        <v>159</v>
      </c>
      <c r="E44" s="143">
        <v>8887100</v>
      </c>
      <c r="F44" s="156">
        <f t="shared" si="26"/>
        <v>7998390</v>
      </c>
      <c r="G44" s="147">
        <v>40</v>
      </c>
      <c r="H44" s="143">
        <v>20</v>
      </c>
      <c r="I44" s="145">
        <f t="shared" si="27"/>
        <v>59</v>
      </c>
      <c r="J44" s="145">
        <f t="shared" si="28"/>
        <v>199959</v>
      </c>
      <c r="K44" s="160">
        <f t="shared" si="29"/>
        <v>3399333</v>
      </c>
      <c r="L44" s="165">
        <f t="shared" si="30"/>
        <v>4599057</v>
      </c>
      <c r="M44" s="147"/>
      <c r="N44" s="143"/>
      <c r="O44" s="143"/>
      <c r="P44" s="143"/>
      <c r="Q44" s="143"/>
      <c r="R44" s="143"/>
      <c r="S44" s="143"/>
      <c r="T44" s="143"/>
      <c r="U44" s="143"/>
      <c r="V44" s="143"/>
      <c r="W44" s="143"/>
      <c r="X44" s="143"/>
      <c r="Y44" s="143"/>
      <c r="Z44" s="143"/>
      <c r="AA44" s="146"/>
      <c r="AB44" s="146"/>
      <c r="AC44" s="146"/>
      <c r="AD44" s="146"/>
      <c r="AE44" s="168">
        <v>199989</v>
      </c>
      <c r="AF44" s="168">
        <v>199959</v>
      </c>
      <c r="AG44" s="168">
        <v>199959</v>
      </c>
      <c r="AH44" s="168">
        <v>199959</v>
      </c>
      <c r="AI44" s="168">
        <v>199959</v>
      </c>
      <c r="AJ44" s="168">
        <v>199959</v>
      </c>
      <c r="AK44" s="271">
        <v>199959</v>
      </c>
      <c r="AL44" s="288">
        <v>199959</v>
      </c>
      <c r="AM44" s="288">
        <v>199959</v>
      </c>
      <c r="AN44" s="166">
        <v>199959</v>
      </c>
      <c r="AO44" s="168">
        <v>199959</v>
      </c>
      <c r="AP44" s="168">
        <v>199959</v>
      </c>
      <c r="AQ44" s="168">
        <v>199959</v>
      </c>
      <c r="AR44" s="168">
        <v>199959</v>
      </c>
      <c r="AS44" s="168">
        <v>199959</v>
      </c>
      <c r="AT44" s="168">
        <v>199959</v>
      </c>
      <c r="AU44" s="168">
        <v>199959</v>
      </c>
      <c r="AV44" s="168">
        <v>199959</v>
      </c>
      <c r="AW44" s="168">
        <v>199959</v>
      </c>
      <c r="AX44" s="168">
        <v>199959</v>
      </c>
      <c r="AY44" s="168">
        <v>199959</v>
      </c>
      <c r="AZ44" s="168">
        <v>199959</v>
      </c>
      <c r="BA44" s="168">
        <v>199959</v>
      </c>
      <c r="BB44" s="168">
        <v>199959</v>
      </c>
      <c r="BC44" s="168">
        <v>199959</v>
      </c>
      <c r="BD44" s="168">
        <v>199959</v>
      </c>
      <c r="BE44" s="168">
        <v>199959</v>
      </c>
      <c r="BF44" s="168">
        <v>199959</v>
      </c>
      <c r="BG44" s="168">
        <v>199959</v>
      </c>
      <c r="BH44" s="168">
        <v>199959</v>
      </c>
      <c r="BI44" s="168">
        <v>199959</v>
      </c>
      <c r="BJ44" s="168">
        <v>199959</v>
      </c>
      <c r="BK44" s="168">
        <v>199959</v>
      </c>
      <c r="BL44" s="168">
        <v>199959</v>
      </c>
      <c r="BM44" s="168">
        <v>199959</v>
      </c>
      <c r="BN44" s="168">
        <v>199959</v>
      </c>
      <c r="BO44" s="168">
        <v>199959</v>
      </c>
      <c r="BP44" s="168">
        <v>199959</v>
      </c>
      <c r="BQ44" s="168">
        <v>199959</v>
      </c>
      <c r="BR44" s="168">
        <v>199959</v>
      </c>
      <c r="BS44" s="169"/>
      <c r="BT44" s="182"/>
      <c r="BU44" s="169"/>
      <c r="BV44" s="169"/>
      <c r="BW44" s="169"/>
      <c r="BX44" s="169"/>
      <c r="BY44" s="169"/>
      <c r="BZ44" s="143"/>
      <c r="CA44" s="143"/>
      <c r="CB44" s="145"/>
      <c r="CC44" s="145"/>
      <c r="CD44" s="143"/>
      <c r="CE44" s="143"/>
      <c r="CF44" s="143"/>
      <c r="CG44" s="143"/>
      <c r="CH44" s="143"/>
      <c r="CI44" s="143"/>
      <c r="CJ44" s="143"/>
      <c r="CK44" s="143"/>
      <c r="CL44" s="143"/>
      <c r="CM44" s="143"/>
      <c r="CN44" s="143"/>
    </row>
    <row r="45" spans="1:92" ht="15" thickBot="1" x14ac:dyDescent="0.25">
      <c r="A45" s="134">
        <v>44</v>
      </c>
      <c r="B45" s="143" t="s">
        <v>127</v>
      </c>
      <c r="C45" s="143"/>
      <c r="D45" s="143" t="s">
        <v>160</v>
      </c>
      <c r="E45" s="143">
        <v>780000</v>
      </c>
      <c r="F45" s="156">
        <f t="shared" si="26"/>
        <v>702000</v>
      </c>
      <c r="G45" s="147">
        <v>20</v>
      </c>
      <c r="H45" s="143">
        <v>20</v>
      </c>
      <c r="I45" s="145">
        <f t="shared" si="27"/>
        <v>39</v>
      </c>
      <c r="J45" s="145">
        <f t="shared" si="28"/>
        <v>35100</v>
      </c>
      <c r="K45" s="160">
        <f t="shared" si="29"/>
        <v>596700</v>
      </c>
      <c r="L45" s="165">
        <f t="shared" si="30"/>
        <v>105300</v>
      </c>
      <c r="M45" s="147"/>
      <c r="N45" s="143"/>
      <c r="O45" s="143"/>
      <c r="P45" s="143"/>
      <c r="Q45" s="143"/>
      <c r="R45" s="143"/>
      <c r="S45" s="143"/>
      <c r="T45" s="143"/>
      <c r="U45" s="143"/>
      <c r="V45" s="143"/>
      <c r="W45" s="143"/>
      <c r="X45" s="143"/>
      <c r="Y45" s="143"/>
      <c r="Z45" s="143"/>
      <c r="AA45" s="146"/>
      <c r="AB45" s="146"/>
      <c r="AC45" s="146"/>
      <c r="AD45" s="146"/>
      <c r="AE45" s="168">
        <v>35100</v>
      </c>
      <c r="AF45" s="168">
        <v>35100</v>
      </c>
      <c r="AG45" s="168">
        <v>35100</v>
      </c>
      <c r="AH45" s="168">
        <v>35100</v>
      </c>
      <c r="AI45" s="168">
        <v>35100</v>
      </c>
      <c r="AJ45" s="168">
        <v>35100</v>
      </c>
      <c r="AK45" s="271">
        <v>35100</v>
      </c>
      <c r="AL45" s="288">
        <v>35100</v>
      </c>
      <c r="AM45" s="288">
        <v>35100</v>
      </c>
      <c r="AN45" s="166">
        <v>35100</v>
      </c>
      <c r="AO45" s="168">
        <v>35100</v>
      </c>
      <c r="AP45" s="168">
        <v>35100</v>
      </c>
      <c r="AQ45" s="168">
        <v>35100</v>
      </c>
      <c r="AR45" s="168">
        <v>35100</v>
      </c>
      <c r="AS45" s="168">
        <v>35100</v>
      </c>
      <c r="AT45" s="168">
        <v>35100</v>
      </c>
      <c r="AU45" s="168">
        <v>35100</v>
      </c>
      <c r="AV45" s="168">
        <v>35100</v>
      </c>
      <c r="AW45" s="168">
        <v>35100</v>
      </c>
      <c r="AX45" s="168">
        <v>35100</v>
      </c>
      <c r="AY45" s="184"/>
      <c r="AZ45" s="143"/>
      <c r="BA45" s="143"/>
      <c r="BB45" s="143"/>
      <c r="BC45" s="143"/>
      <c r="BD45" s="143"/>
      <c r="BE45" s="143"/>
      <c r="BF45" s="143"/>
      <c r="BG45" s="143"/>
      <c r="BH45" s="143"/>
      <c r="BI45" s="143"/>
      <c r="BJ45" s="143"/>
      <c r="BK45" s="143"/>
      <c r="BL45" s="143"/>
      <c r="BM45" s="143"/>
      <c r="BN45" s="143"/>
      <c r="BO45" s="143"/>
      <c r="BP45" s="143"/>
      <c r="BQ45" s="143"/>
      <c r="BR45" s="143"/>
      <c r="BS45" s="169"/>
      <c r="BT45" s="182"/>
      <c r="BU45" s="169"/>
      <c r="BV45" s="169"/>
      <c r="BW45" s="169"/>
      <c r="BX45" s="169"/>
      <c r="BY45" s="169"/>
      <c r="BZ45" s="143"/>
      <c r="CA45" s="143"/>
      <c r="CB45" s="145"/>
      <c r="CC45" s="145"/>
      <c r="CD45" s="143"/>
      <c r="CE45" s="143"/>
      <c r="CF45" s="143"/>
      <c r="CG45" s="143"/>
      <c r="CH45" s="143"/>
      <c r="CI45" s="143"/>
      <c r="CJ45" s="143"/>
      <c r="CK45" s="143"/>
      <c r="CL45" s="143"/>
      <c r="CM45" s="143"/>
      <c r="CN45" s="143"/>
    </row>
    <row r="46" spans="1:92" ht="15" thickBot="1" x14ac:dyDescent="0.25">
      <c r="A46" s="134">
        <v>45</v>
      </c>
      <c r="B46" s="143" t="s">
        <v>127</v>
      </c>
      <c r="C46" s="143"/>
      <c r="D46" s="143" t="s">
        <v>161</v>
      </c>
      <c r="E46" s="143">
        <v>7683905</v>
      </c>
      <c r="F46" s="156">
        <f t="shared" si="26"/>
        <v>6915514</v>
      </c>
      <c r="G46" s="147">
        <v>40</v>
      </c>
      <c r="H46" s="143">
        <v>20</v>
      </c>
      <c r="I46" s="145">
        <f t="shared" si="27"/>
        <v>59</v>
      </c>
      <c r="J46" s="145">
        <f t="shared" si="28"/>
        <v>172887</v>
      </c>
      <c r="K46" s="160">
        <f t="shared" si="29"/>
        <v>2939113</v>
      </c>
      <c r="L46" s="165">
        <f t="shared" si="30"/>
        <v>3976401</v>
      </c>
      <c r="M46" s="147"/>
      <c r="N46" s="143"/>
      <c r="O46" s="143"/>
      <c r="P46" s="143"/>
      <c r="Q46" s="143"/>
      <c r="R46" s="143"/>
      <c r="S46" s="143"/>
      <c r="T46" s="143"/>
      <c r="U46" s="143"/>
      <c r="V46" s="143"/>
      <c r="W46" s="143"/>
      <c r="X46" s="143"/>
      <c r="Y46" s="143"/>
      <c r="Z46" s="143"/>
      <c r="AA46" s="146"/>
      <c r="AB46" s="146"/>
      <c r="AC46" s="146"/>
      <c r="AD46" s="146"/>
      <c r="AE46" s="168">
        <v>172921</v>
      </c>
      <c r="AF46" s="168">
        <v>172887</v>
      </c>
      <c r="AG46" s="168">
        <v>172887</v>
      </c>
      <c r="AH46" s="168">
        <v>172887</v>
      </c>
      <c r="AI46" s="168">
        <v>172887</v>
      </c>
      <c r="AJ46" s="168">
        <v>172887</v>
      </c>
      <c r="AK46" s="271">
        <v>172887</v>
      </c>
      <c r="AL46" s="288">
        <v>172887</v>
      </c>
      <c r="AM46" s="288">
        <v>172887</v>
      </c>
      <c r="AN46" s="166">
        <v>172887</v>
      </c>
      <c r="AO46" s="168">
        <v>172887</v>
      </c>
      <c r="AP46" s="168">
        <v>172887</v>
      </c>
      <c r="AQ46" s="168">
        <v>172887</v>
      </c>
      <c r="AR46" s="168">
        <v>172887</v>
      </c>
      <c r="AS46" s="168">
        <v>172887</v>
      </c>
      <c r="AT46" s="168">
        <v>172887</v>
      </c>
      <c r="AU46" s="168">
        <v>172887</v>
      </c>
      <c r="AV46" s="168">
        <v>172887</v>
      </c>
      <c r="AW46" s="168">
        <v>172887</v>
      </c>
      <c r="AX46" s="168">
        <v>172887</v>
      </c>
      <c r="AY46" s="168">
        <v>172887</v>
      </c>
      <c r="AZ46" s="168">
        <v>172887</v>
      </c>
      <c r="BA46" s="168">
        <v>172887</v>
      </c>
      <c r="BB46" s="168">
        <v>172887</v>
      </c>
      <c r="BC46" s="168">
        <v>172887</v>
      </c>
      <c r="BD46" s="168">
        <v>172887</v>
      </c>
      <c r="BE46" s="168">
        <v>172887</v>
      </c>
      <c r="BF46" s="168">
        <v>172887</v>
      </c>
      <c r="BG46" s="168">
        <v>172887</v>
      </c>
      <c r="BH46" s="168">
        <v>172887</v>
      </c>
      <c r="BI46" s="168">
        <v>172887</v>
      </c>
      <c r="BJ46" s="168">
        <v>172887</v>
      </c>
      <c r="BK46" s="168">
        <v>172887</v>
      </c>
      <c r="BL46" s="168">
        <v>172887</v>
      </c>
      <c r="BM46" s="168">
        <v>172887</v>
      </c>
      <c r="BN46" s="168">
        <v>172887</v>
      </c>
      <c r="BO46" s="168">
        <v>172887</v>
      </c>
      <c r="BP46" s="168">
        <v>172887</v>
      </c>
      <c r="BQ46" s="168">
        <v>172887</v>
      </c>
      <c r="BR46" s="168">
        <v>172887</v>
      </c>
      <c r="BS46" s="169"/>
      <c r="BT46" s="182"/>
      <c r="BU46" s="169"/>
      <c r="BV46" s="169"/>
      <c r="BW46" s="169"/>
      <c r="BX46" s="169"/>
      <c r="BY46" s="169"/>
      <c r="BZ46" s="143"/>
      <c r="CA46" s="143"/>
      <c r="CB46" s="145"/>
      <c r="CC46" s="145"/>
      <c r="CD46" s="143"/>
      <c r="CE46" s="143"/>
      <c r="CF46" s="143"/>
      <c r="CG46" s="143"/>
      <c r="CH46" s="143"/>
      <c r="CI46" s="143"/>
      <c r="CJ46" s="143"/>
      <c r="CK46" s="143"/>
      <c r="CL46" s="143"/>
      <c r="CM46" s="143"/>
      <c r="CN46" s="143"/>
    </row>
    <row r="47" spans="1:92" ht="15" thickBot="1" x14ac:dyDescent="0.25">
      <c r="A47" s="134">
        <v>46</v>
      </c>
      <c r="B47" s="143" t="s">
        <v>127</v>
      </c>
      <c r="C47" s="143"/>
      <c r="D47" s="143" t="s">
        <v>162</v>
      </c>
      <c r="E47" s="143">
        <v>400000</v>
      </c>
      <c r="F47" s="156">
        <f t="shared" si="26"/>
        <v>360000</v>
      </c>
      <c r="G47" s="147">
        <v>20</v>
      </c>
      <c r="H47" s="143">
        <v>21</v>
      </c>
      <c r="I47" s="145">
        <f t="shared" si="27"/>
        <v>40</v>
      </c>
      <c r="J47" s="145">
        <f t="shared" si="28"/>
        <v>18000</v>
      </c>
      <c r="K47" s="160">
        <f t="shared" si="29"/>
        <v>288000</v>
      </c>
      <c r="L47" s="165">
        <f t="shared" si="30"/>
        <v>72000</v>
      </c>
      <c r="M47" s="147"/>
      <c r="N47" s="143"/>
      <c r="O47" s="143"/>
      <c r="P47" s="143"/>
      <c r="Q47" s="143"/>
      <c r="R47" s="143"/>
      <c r="S47" s="143"/>
      <c r="T47" s="143"/>
      <c r="U47" s="143"/>
      <c r="V47" s="143"/>
      <c r="W47" s="143"/>
      <c r="X47" s="143"/>
      <c r="Y47" s="143"/>
      <c r="Z47" s="143"/>
      <c r="AA47" s="146"/>
      <c r="AB47" s="146"/>
      <c r="AC47" s="146"/>
      <c r="AD47" s="146"/>
      <c r="AE47" s="146"/>
      <c r="AF47" s="168">
        <v>18000</v>
      </c>
      <c r="AG47" s="168">
        <v>18000</v>
      </c>
      <c r="AH47" s="168">
        <v>18000</v>
      </c>
      <c r="AI47" s="168">
        <v>18000</v>
      </c>
      <c r="AJ47" s="168">
        <v>18000</v>
      </c>
      <c r="AK47" s="271">
        <v>18000</v>
      </c>
      <c r="AL47" s="288">
        <v>18000</v>
      </c>
      <c r="AM47" s="288">
        <v>18000</v>
      </c>
      <c r="AN47" s="166">
        <v>18000</v>
      </c>
      <c r="AO47" s="168">
        <v>18000</v>
      </c>
      <c r="AP47" s="168">
        <v>18000</v>
      </c>
      <c r="AQ47" s="168">
        <v>18000</v>
      </c>
      <c r="AR47" s="168">
        <v>18000</v>
      </c>
      <c r="AS47" s="168">
        <v>18000</v>
      </c>
      <c r="AT47" s="168">
        <v>18000</v>
      </c>
      <c r="AU47" s="168">
        <v>18000</v>
      </c>
      <c r="AV47" s="168">
        <v>18000</v>
      </c>
      <c r="AW47" s="168">
        <v>18000</v>
      </c>
      <c r="AX47" s="168">
        <v>18000</v>
      </c>
      <c r="AY47" s="168">
        <v>18000</v>
      </c>
      <c r="AZ47" s="169"/>
      <c r="BA47" s="143"/>
      <c r="BB47" s="143"/>
      <c r="BC47" s="143"/>
      <c r="BD47" s="143"/>
      <c r="BE47" s="143"/>
      <c r="BF47" s="143"/>
      <c r="BG47" s="143"/>
      <c r="BH47" s="143"/>
      <c r="BI47" s="143"/>
      <c r="BJ47" s="143"/>
      <c r="BK47" s="143"/>
      <c r="BL47" s="143"/>
      <c r="BM47" s="143"/>
      <c r="BN47" s="143"/>
      <c r="BO47" s="143"/>
      <c r="BP47" s="143"/>
      <c r="BQ47" s="143"/>
      <c r="BR47" s="143"/>
      <c r="BS47" s="169"/>
      <c r="BT47" s="182"/>
      <c r="BU47" s="169"/>
      <c r="BV47" s="169"/>
      <c r="BW47" s="169"/>
      <c r="BX47" s="169"/>
      <c r="BY47" s="169"/>
      <c r="BZ47" s="143"/>
      <c r="CA47" s="143"/>
      <c r="CB47" s="145"/>
      <c r="CC47" s="145"/>
      <c r="CD47" s="143"/>
      <c r="CE47" s="143"/>
      <c r="CF47" s="143"/>
      <c r="CG47" s="143"/>
      <c r="CH47" s="143"/>
      <c r="CI47" s="143"/>
      <c r="CJ47" s="143"/>
      <c r="CK47" s="143"/>
      <c r="CL47" s="143"/>
      <c r="CM47" s="143"/>
      <c r="CN47" s="143"/>
    </row>
    <row r="48" spans="1:92" ht="15" thickBot="1" x14ac:dyDescent="0.25">
      <c r="A48" s="134">
        <v>47</v>
      </c>
      <c r="B48" s="143" t="s">
        <v>127</v>
      </c>
      <c r="C48" s="143"/>
      <c r="D48" s="143" t="s">
        <v>163</v>
      </c>
      <c r="E48" s="143">
        <v>1500000</v>
      </c>
      <c r="F48" s="156">
        <f t="shared" si="26"/>
        <v>1350000</v>
      </c>
      <c r="G48" s="147">
        <v>20</v>
      </c>
      <c r="H48" s="143">
        <v>21</v>
      </c>
      <c r="I48" s="145">
        <f t="shared" si="27"/>
        <v>40</v>
      </c>
      <c r="J48" s="145">
        <f t="shared" si="28"/>
        <v>67500</v>
      </c>
      <c r="K48" s="160">
        <f t="shared" si="29"/>
        <v>1080000</v>
      </c>
      <c r="L48" s="165">
        <f t="shared" si="30"/>
        <v>270000</v>
      </c>
      <c r="M48" s="147"/>
      <c r="N48" s="143"/>
      <c r="O48" s="143"/>
      <c r="P48" s="143"/>
      <c r="Q48" s="143"/>
      <c r="R48" s="143"/>
      <c r="S48" s="143"/>
      <c r="T48" s="143"/>
      <c r="U48" s="143"/>
      <c r="V48" s="143"/>
      <c r="W48" s="143"/>
      <c r="X48" s="143"/>
      <c r="Y48" s="143"/>
      <c r="Z48" s="143"/>
      <c r="AA48" s="146"/>
      <c r="AB48" s="146"/>
      <c r="AC48" s="146"/>
      <c r="AD48" s="146"/>
      <c r="AE48" s="146"/>
      <c r="AF48" s="168">
        <v>67500</v>
      </c>
      <c r="AG48" s="168">
        <v>67500</v>
      </c>
      <c r="AH48" s="168">
        <v>67500</v>
      </c>
      <c r="AI48" s="168">
        <v>67500</v>
      </c>
      <c r="AJ48" s="168">
        <v>67500</v>
      </c>
      <c r="AK48" s="271">
        <v>67500</v>
      </c>
      <c r="AL48" s="288">
        <v>67500</v>
      </c>
      <c r="AM48" s="288">
        <v>67500</v>
      </c>
      <c r="AN48" s="166">
        <v>67500</v>
      </c>
      <c r="AO48" s="168">
        <v>67500</v>
      </c>
      <c r="AP48" s="168">
        <v>67500</v>
      </c>
      <c r="AQ48" s="168">
        <v>67500</v>
      </c>
      <c r="AR48" s="168">
        <v>67500</v>
      </c>
      <c r="AS48" s="168">
        <v>67500</v>
      </c>
      <c r="AT48" s="168">
        <v>67500</v>
      </c>
      <c r="AU48" s="168">
        <v>67500</v>
      </c>
      <c r="AV48" s="168">
        <v>67500</v>
      </c>
      <c r="AW48" s="168">
        <v>67500</v>
      </c>
      <c r="AX48" s="168">
        <v>67500</v>
      </c>
      <c r="AY48" s="168">
        <v>67500</v>
      </c>
      <c r="AZ48" s="169"/>
      <c r="BA48" s="143"/>
      <c r="BB48" s="143"/>
      <c r="BC48" s="143"/>
      <c r="BD48" s="143"/>
      <c r="BE48" s="143"/>
      <c r="BF48" s="143"/>
      <c r="BG48" s="143"/>
      <c r="BH48" s="143"/>
      <c r="BI48" s="143"/>
      <c r="BJ48" s="143"/>
      <c r="BK48" s="143"/>
      <c r="BL48" s="143"/>
      <c r="BM48" s="143"/>
      <c r="BN48" s="143"/>
      <c r="BO48" s="143"/>
      <c r="BP48" s="143"/>
      <c r="BQ48" s="143"/>
      <c r="BR48" s="143"/>
      <c r="BS48" s="169"/>
      <c r="BT48" s="182"/>
      <c r="BU48" s="169"/>
      <c r="BV48" s="169"/>
      <c r="BW48" s="169"/>
      <c r="BX48" s="169"/>
      <c r="BY48" s="169"/>
      <c r="BZ48" s="143"/>
      <c r="CA48" s="143"/>
      <c r="CB48" s="145"/>
      <c r="CC48" s="145"/>
      <c r="CD48" s="143"/>
      <c r="CE48" s="143"/>
      <c r="CF48" s="143"/>
      <c r="CG48" s="143"/>
      <c r="CH48" s="143"/>
      <c r="CI48" s="143"/>
      <c r="CJ48" s="143"/>
      <c r="CK48" s="143"/>
      <c r="CL48" s="143"/>
      <c r="CM48" s="143"/>
      <c r="CN48" s="143"/>
    </row>
    <row r="49" spans="1:104" s="135" customFormat="1" ht="15" thickBot="1" x14ac:dyDescent="0.25">
      <c r="A49" s="135">
        <v>48</v>
      </c>
      <c r="B49" s="143" t="s">
        <v>127</v>
      </c>
      <c r="C49" s="146"/>
      <c r="D49" s="419" t="s">
        <v>456</v>
      </c>
      <c r="E49" s="170">
        <v>10840200</v>
      </c>
      <c r="F49" s="156">
        <f t="shared" si="26"/>
        <v>9756180</v>
      </c>
      <c r="G49" s="251">
        <v>40</v>
      </c>
      <c r="H49" s="170">
        <v>28</v>
      </c>
      <c r="I49" s="275">
        <f t="shared" si="27"/>
        <v>67</v>
      </c>
      <c r="J49" s="275">
        <f t="shared" si="28"/>
        <v>243904</v>
      </c>
      <c r="K49" s="160">
        <f t="shared" si="29"/>
        <v>2195156</v>
      </c>
      <c r="L49" s="165">
        <f t="shared" si="30"/>
        <v>7561024</v>
      </c>
      <c r="M49" s="251"/>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275"/>
      <c r="AL49" s="295"/>
      <c r="AM49" s="423">
        <v>243924</v>
      </c>
      <c r="AN49" s="424">
        <v>243904</v>
      </c>
      <c r="AO49" s="364">
        <v>243904</v>
      </c>
      <c r="AP49" s="364">
        <v>243904</v>
      </c>
      <c r="AQ49" s="364">
        <v>243904</v>
      </c>
      <c r="AR49" s="364">
        <v>243904</v>
      </c>
      <c r="AS49" s="364">
        <v>243904</v>
      </c>
      <c r="AT49" s="364">
        <v>243904</v>
      </c>
      <c r="AU49" s="364">
        <v>243904</v>
      </c>
      <c r="AV49" s="364">
        <v>243904</v>
      </c>
      <c r="AW49" s="364">
        <v>243904</v>
      </c>
      <c r="AX49" s="364">
        <v>243904</v>
      </c>
      <c r="AY49" s="364">
        <v>243904</v>
      </c>
      <c r="AZ49" s="364">
        <v>243904</v>
      </c>
      <c r="BA49" s="364">
        <v>243904</v>
      </c>
      <c r="BB49" s="364">
        <v>243904</v>
      </c>
      <c r="BC49" s="364">
        <v>243904</v>
      </c>
      <c r="BD49" s="364">
        <v>243904</v>
      </c>
      <c r="BE49" s="364">
        <v>243904</v>
      </c>
      <c r="BF49" s="364">
        <v>243904</v>
      </c>
      <c r="BG49" s="364">
        <v>243904</v>
      </c>
      <c r="BH49" s="364">
        <v>243904</v>
      </c>
      <c r="BI49" s="364">
        <v>243904</v>
      </c>
      <c r="BJ49" s="364">
        <v>243904</v>
      </c>
      <c r="BK49" s="364">
        <v>243904</v>
      </c>
      <c r="BL49" s="364">
        <v>243904</v>
      </c>
      <c r="BM49" s="364">
        <v>243904</v>
      </c>
      <c r="BN49" s="364">
        <v>243904</v>
      </c>
      <c r="BO49" s="364">
        <v>243904</v>
      </c>
      <c r="BP49" s="364">
        <v>243904</v>
      </c>
      <c r="BQ49" s="364">
        <v>243904</v>
      </c>
      <c r="BR49" s="364">
        <v>243904</v>
      </c>
      <c r="BS49" s="364">
        <v>243904</v>
      </c>
      <c r="BT49" s="364">
        <v>243904</v>
      </c>
      <c r="BU49" s="364">
        <v>243904</v>
      </c>
      <c r="BV49" s="364">
        <v>243904</v>
      </c>
      <c r="BW49" s="364">
        <v>243904</v>
      </c>
      <c r="BX49" s="364">
        <v>243904</v>
      </c>
      <c r="BY49" s="364">
        <v>243904</v>
      </c>
      <c r="BZ49" s="364">
        <v>243904</v>
      </c>
      <c r="CA49" s="170"/>
      <c r="CB49" s="275"/>
      <c r="CC49" s="275"/>
      <c r="CD49" s="146"/>
      <c r="CE49" s="146"/>
      <c r="CF49" s="146"/>
      <c r="CG49" s="146"/>
      <c r="CH49" s="146"/>
      <c r="CI49" s="146"/>
      <c r="CJ49" s="146"/>
      <c r="CK49" s="146"/>
      <c r="CL49" s="146"/>
      <c r="CM49" s="146"/>
      <c r="CN49" s="146"/>
    </row>
    <row r="50" spans="1:104" s="135" customFormat="1" ht="15" thickBot="1" x14ac:dyDescent="0.25">
      <c r="A50" s="134">
        <v>49</v>
      </c>
      <c r="B50" s="146" t="s">
        <v>127</v>
      </c>
      <c r="C50" s="146"/>
      <c r="D50" s="146" t="s">
        <v>473</v>
      </c>
      <c r="E50" s="170">
        <v>7150000</v>
      </c>
      <c r="F50" s="156">
        <f t="shared" si="26"/>
        <v>6435000</v>
      </c>
      <c r="G50" s="147">
        <v>20</v>
      </c>
      <c r="H50" s="170">
        <v>31</v>
      </c>
      <c r="I50" s="275">
        <f t="shared" si="27"/>
        <v>50</v>
      </c>
      <c r="J50" s="275">
        <f t="shared" si="28"/>
        <v>321750</v>
      </c>
      <c r="K50" s="160">
        <f t="shared" si="29"/>
        <v>1930500</v>
      </c>
      <c r="L50" s="165">
        <f t="shared" si="30"/>
        <v>4504500</v>
      </c>
      <c r="M50" s="251"/>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275"/>
      <c r="AL50" s="295"/>
      <c r="AM50" s="421"/>
      <c r="AN50" s="422"/>
      <c r="AO50" s="170"/>
      <c r="AP50" s="170">
        <v>321750</v>
      </c>
      <c r="AQ50" s="170">
        <v>321750</v>
      </c>
      <c r="AR50" s="170">
        <v>321750</v>
      </c>
      <c r="AS50" s="170">
        <v>321750</v>
      </c>
      <c r="AT50" s="170">
        <v>321750</v>
      </c>
      <c r="AU50" s="170">
        <v>321750</v>
      </c>
      <c r="AV50" s="170">
        <v>321750</v>
      </c>
      <c r="AW50" s="170">
        <v>321750</v>
      </c>
      <c r="AX50" s="170">
        <v>321750</v>
      </c>
      <c r="AY50" s="170">
        <v>321750</v>
      </c>
      <c r="AZ50" s="170">
        <v>321750</v>
      </c>
      <c r="BA50" s="170">
        <v>321750</v>
      </c>
      <c r="BB50" s="170">
        <v>321750</v>
      </c>
      <c r="BC50" s="170">
        <v>321750</v>
      </c>
      <c r="BD50" s="170">
        <v>321750</v>
      </c>
      <c r="BE50" s="170">
        <v>321750</v>
      </c>
      <c r="BF50" s="170">
        <v>321750</v>
      </c>
      <c r="BG50" s="170">
        <v>321750</v>
      </c>
      <c r="BH50" s="170">
        <v>321750</v>
      </c>
      <c r="BI50" s="170"/>
      <c r="BJ50" s="170"/>
      <c r="BK50" s="170"/>
      <c r="BL50" s="170"/>
      <c r="BM50" s="170"/>
      <c r="BN50" s="170"/>
      <c r="BO50" s="170"/>
      <c r="BP50" s="170"/>
      <c r="BQ50" s="170"/>
      <c r="BR50" s="170"/>
      <c r="BS50" s="170"/>
      <c r="BT50" s="299"/>
      <c r="BU50" s="170"/>
      <c r="BV50" s="170"/>
      <c r="BW50" s="170"/>
      <c r="BX50" s="170"/>
      <c r="BY50" s="170"/>
      <c r="BZ50" s="170"/>
      <c r="CA50" s="170"/>
      <c r="CB50" s="275"/>
      <c r="CC50" s="275"/>
      <c r="CD50" s="146"/>
      <c r="CE50" s="146"/>
      <c r="CF50" s="146"/>
      <c r="CG50" s="146"/>
      <c r="CH50" s="146"/>
      <c r="CI50" s="146"/>
      <c r="CJ50" s="146"/>
      <c r="CK50" s="146"/>
      <c r="CL50" s="146"/>
      <c r="CM50" s="146"/>
      <c r="CN50" s="146"/>
    </row>
    <row r="51" spans="1:104" s="135" customFormat="1" ht="15" thickBot="1" x14ac:dyDescent="0.25">
      <c r="A51" s="135">
        <v>50</v>
      </c>
      <c r="B51" s="146" t="s">
        <v>127</v>
      </c>
      <c r="C51" s="146"/>
      <c r="D51" s="446" t="s">
        <v>474</v>
      </c>
      <c r="E51" s="170">
        <v>46335476</v>
      </c>
      <c r="F51" s="156">
        <f t="shared" si="26"/>
        <v>41701928</v>
      </c>
      <c r="G51" s="251">
        <v>10</v>
      </c>
      <c r="H51" s="170">
        <v>31</v>
      </c>
      <c r="I51" s="275">
        <f t="shared" si="27"/>
        <v>40</v>
      </c>
      <c r="J51" s="275">
        <f t="shared" si="28"/>
        <v>4170192</v>
      </c>
      <c r="K51" s="160">
        <f t="shared" si="29"/>
        <v>25021528</v>
      </c>
      <c r="L51" s="165">
        <f t="shared" si="30"/>
        <v>16680400</v>
      </c>
      <c r="M51" s="251"/>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275"/>
      <c r="AL51" s="295"/>
      <c r="AM51" s="295"/>
      <c r="AN51" s="251"/>
      <c r="AO51" s="170"/>
      <c r="AP51" s="170">
        <v>4171028</v>
      </c>
      <c r="AQ51" s="170">
        <v>4170100</v>
      </c>
      <c r="AR51" s="170">
        <v>4170100</v>
      </c>
      <c r="AS51" s="170">
        <v>4170100</v>
      </c>
      <c r="AT51" s="170">
        <v>4170100</v>
      </c>
      <c r="AU51" s="170">
        <v>4170100</v>
      </c>
      <c r="AV51" s="170">
        <v>4170100</v>
      </c>
      <c r="AW51" s="170">
        <v>4170100</v>
      </c>
      <c r="AX51" s="170">
        <v>4170100</v>
      </c>
      <c r="AY51" s="170">
        <v>4170100</v>
      </c>
      <c r="AZ51" s="170"/>
      <c r="BA51" s="170"/>
      <c r="BB51" s="170"/>
      <c r="BC51" s="170"/>
      <c r="BD51" s="170"/>
      <c r="BE51" s="170"/>
      <c r="BF51" s="170"/>
      <c r="BG51" s="170"/>
      <c r="BH51" s="170"/>
      <c r="BI51" s="170"/>
      <c r="BJ51" s="170"/>
      <c r="BK51" s="170"/>
      <c r="BL51" s="170"/>
      <c r="BM51" s="170"/>
      <c r="BN51" s="170"/>
      <c r="BO51" s="170"/>
      <c r="BP51" s="170"/>
      <c r="BQ51" s="170"/>
      <c r="BR51" s="170"/>
      <c r="BS51" s="170"/>
      <c r="BT51" s="299"/>
      <c r="BU51" s="170"/>
      <c r="BV51" s="170"/>
      <c r="BW51" s="170"/>
      <c r="BX51" s="170"/>
      <c r="BY51" s="170"/>
      <c r="BZ51" s="170"/>
      <c r="CA51" s="170"/>
      <c r="CB51" s="275"/>
      <c r="CC51" s="275"/>
      <c r="CD51" s="146"/>
      <c r="CE51" s="146"/>
      <c r="CF51" s="146"/>
      <c r="CG51" s="146"/>
      <c r="CH51" s="146"/>
      <c r="CI51" s="146"/>
      <c r="CJ51" s="146"/>
      <c r="CK51" s="146"/>
      <c r="CL51" s="146"/>
      <c r="CM51" s="146"/>
      <c r="CN51" s="146"/>
    </row>
    <row r="52" spans="1:104" s="135" customFormat="1" ht="15" thickBot="1" x14ac:dyDescent="0.25">
      <c r="A52" s="134">
        <v>51</v>
      </c>
      <c r="B52" s="439" t="s">
        <v>146</v>
      </c>
      <c r="C52" s="439"/>
      <c r="D52" s="440" t="s">
        <v>482</v>
      </c>
      <c r="E52" s="452">
        <v>32013338</v>
      </c>
      <c r="F52" s="156">
        <f>ROUNDDOWN(E52*0.9,0)</f>
        <v>28812004</v>
      </c>
      <c r="G52" s="251">
        <v>40</v>
      </c>
      <c r="H52" s="170">
        <v>2</v>
      </c>
      <c r="I52" s="275">
        <f t="shared" si="27"/>
        <v>41</v>
      </c>
      <c r="J52" s="275">
        <f t="shared" si="28"/>
        <v>720300</v>
      </c>
      <c r="K52" s="160">
        <f t="shared" si="29"/>
        <v>3601504</v>
      </c>
      <c r="L52" s="165">
        <f>F52-K52</f>
        <v>25210500</v>
      </c>
      <c r="M52" s="251"/>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275"/>
      <c r="AL52" s="295"/>
      <c r="AM52" s="295"/>
      <c r="AN52" s="251"/>
      <c r="AO52" s="170"/>
      <c r="AP52" s="170"/>
      <c r="AQ52" s="456">
        <v>720304</v>
      </c>
      <c r="AR52" s="456">
        <v>720300</v>
      </c>
      <c r="AS52" s="456">
        <v>720300</v>
      </c>
      <c r="AT52" s="456">
        <v>720300</v>
      </c>
      <c r="AU52" s="456">
        <v>720300</v>
      </c>
      <c r="AV52" s="456">
        <v>720300</v>
      </c>
      <c r="AW52" s="456">
        <v>720300</v>
      </c>
      <c r="AX52" s="456">
        <v>720300</v>
      </c>
      <c r="AY52" s="456">
        <v>720300</v>
      </c>
      <c r="AZ52" s="456">
        <v>720300</v>
      </c>
      <c r="BA52" s="456">
        <v>720300</v>
      </c>
      <c r="BB52" s="456">
        <v>720300</v>
      </c>
      <c r="BC52" s="456">
        <v>720300</v>
      </c>
      <c r="BD52" s="456">
        <v>720300</v>
      </c>
      <c r="BE52" s="456">
        <v>720300</v>
      </c>
      <c r="BF52" s="456">
        <v>720300</v>
      </c>
      <c r="BG52" s="456">
        <v>720300</v>
      </c>
      <c r="BH52" s="456">
        <v>720300</v>
      </c>
      <c r="BI52" s="456">
        <v>720300</v>
      </c>
      <c r="BJ52" s="456">
        <v>720300</v>
      </c>
      <c r="BK52" s="456">
        <v>720300</v>
      </c>
      <c r="BL52" s="456">
        <v>720300</v>
      </c>
      <c r="BM52" s="456">
        <v>720300</v>
      </c>
      <c r="BN52" s="456">
        <v>720300</v>
      </c>
      <c r="BO52" s="456">
        <v>720300</v>
      </c>
      <c r="BP52" s="456">
        <v>720300</v>
      </c>
      <c r="BQ52" s="456">
        <v>720300</v>
      </c>
      <c r="BR52" s="456">
        <v>720300</v>
      </c>
      <c r="BS52" s="456">
        <v>720300</v>
      </c>
      <c r="BT52" s="456">
        <v>720300</v>
      </c>
      <c r="BU52" s="456">
        <v>720300</v>
      </c>
      <c r="BV52" s="456">
        <v>720300</v>
      </c>
      <c r="BW52" s="456">
        <v>720300</v>
      </c>
      <c r="BX52" s="456">
        <v>720300</v>
      </c>
      <c r="BY52" s="456">
        <v>720300</v>
      </c>
      <c r="BZ52" s="456">
        <v>720300</v>
      </c>
      <c r="CA52" s="456">
        <v>720300</v>
      </c>
      <c r="CB52" s="456">
        <v>720300</v>
      </c>
      <c r="CC52" s="456">
        <v>720300</v>
      </c>
      <c r="CD52" s="456">
        <v>720300</v>
      </c>
      <c r="CE52" s="146"/>
      <c r="CF52" s="146"/>
      <c r="CG52" s="146"/>
      <c r="CH52" s="146"/>
      <c r="CI52" s="146"/>
      <c r="CJ52" s="146"/>
      <c r="CK52" s="146"/>
      <c r="CL52" s="146"/>
      <c r="CM52" s="146"/>
      <c r="CN52" s="146"/>
    </row>
    <row r="53" spans="1:104" s="135" customFormat="1" ht="15" thickBot="1" x14ac:dyDescent="0.25">
      <c r="A53" s="134">
        <v>52</v>
      </c>
      <c r="B53" s="439" t="s">
        <v>129</v>
      </c>
      <c r="C53" s="439"/>
      <c r="D53" s="439" t="s">
        <v>483</v>
      </c>
      <c r="E53" s="453">
        <v>42805738</v>
      </c>
      <c r="F53" s="156">
        <f>ROUNDDOWN(E53*0.9,0)</f>
        <v>38525164</v>
      </c>
      <c r="G53" s="251">
        <v>60</v>
      </c>
      <c r="H53" s="170">
        <v>2</v>
      </c>
      <c r="I53" s="275">
        <f t="shared" si="27"/>
        <v>61</v>
      </c>
      <c r="J53" s="275">
        <f t="shared" si="28"/>
        <v>642086</v>
      </c>
      <c r="K53" s="160">
        <f t="shared" si="29"/>
        <v>3210434</v>
      </c>
      <c r="L53" s="165">
        <f>F53-K53</f>
        <v>35314730</v>
      </c>
      <c r="M53" s="251"/>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275"/>
      <c r="AL53" s="295"/>
      <c r="AM53" s="295"/>
      <c r="AN53" s="251"/>
      <c r="AO53" s="170"/>
      <c r="AP53" s="170"/>
      <c r="AQ53" s="456">
        <v>642090</v>
      </c>
      <c r="AR53" s="456">
        <v>642086</v>
      </c>
      <c r="AS53" s="456">
        <v>642086</v>
      </c>
      <c r="AT53" s="456">
        <v>642086</v>
      </c>
      <c r="AU53" s="456">
        <v>642086</v>
      </c>
      <c r="AV53" s="456">
        <v>642086</v>
      </c>
      <c r="AW53" s="456">
        <v>642086</v>
      </c>
      <c r="AX53" s="456">
        <v>642086</v>
      </c>
      <c r="AY53" s="456">
        <v>642086</v>
      </c>
      <c r="AZ53" s="456">
        <v>642086</v>
      </c>
      <c r="BA53" s="456">
        <v>642086</v>
      </c>
      <c r="BB53" s="456">
        <v>642086</v>
      </c>
      <c r="BC53" s="456">
        <v>642086</v>
      </c>
      <c r="BD53" s="456">
        <v>642086</v>
      </c>
      <c r="BE53" s="456">
        <v>642086</v>
      </c>
      <c r="BF53" s="456">
        <v>642086</v>
      </c>
      <c r="BG53" s="456">
        <v>642086</v>
      </c>
      <c r="BH53" s="456">
        <v>642086</v>
      </c>
      <c r="BI53" s="456">
        <v>642086</v>
      </c>
      <c r="BJ53" s="456">
        <v>642086</v>
      </c>
      <c r="BK53" s="456">
        <v>642086</v>
      </c>
      <c r="BL53" s="456">
        <v>642086</v>
      </c>
      <c r="BM53" s="456">
        <v>642086</v>
      </c>
      <c r="BN53" s="456">
        <v>642086</v>
      </c>
      <c r="BO53" s="456">
        <v>642086</v>
      </c>
      <c r="BP53" s="456">
        <v>642086</v>
      </c>
      <c r="BQ53" s="456">
        <v>642086</v>
      </c>
      <c r="BR53" s="456">
        <v>642086</v>
      </c>
      <c r="BS53" s="456">
        <v>642086</v>
      </c>
      <c r="BT53" s="456">
        <v>642086</v>
      </c>
      <c r="BU53" s="456">
        <v>642086</v>
      </c>
      <c r="BV53" s="456">
        <v>642086</v>
      </c>
      <c r="BW53" s="456">
        <v>642086</v>
      </c>
      <c r="BX53" s="456">
        <v>642086</v>
      </c>
      <c r="BY53" s="456">
        <v>642086</v>
      </c>
      <c r="BZ53" s="456">
        <v>642086</v>
      </c>
      <c r="CA53" s="456">
        <v>642086</v>
      </c>
      <c r="CB53" s="456">
        <v>642086</v>
      </c>
      <c r="CC53" s="456">
        <v>642086</v>
      </c>
      <c r="CD53" s="456">
        <v>642086</v>
      </c>
      <c r="CE53" s="456">
        <v>642086</v>
      </c>
      <c r="CF53" s="456">
        <v>642086</v>
      </c>
      <c r="CG53" s="456">
        <v>642086</v>
      </c>
      <c r="CH53" s="456">
        <v>642086</v>
      </c>
      <c r="CI53" s="456">
        <v>642086</v>
      </c>
      <c r="CJ53" s="456">
        <v>642086</v>
      </c>
      <c r="CK53" s="456">
        <v>642086</v>
      </c>
      <c r="CL53" s="456">
        <v>642086</v>
      </c>
      <c r="CM53" s="456">
        <v>642086</v>
      </c>
      <c r="CN53" s="456">
        <v>642086</v>
      </c>
      <c r="CO53" s="456">
        <v>642086</v>
      </c>
      <c r="CP53" s="456">
        <v>642086</v>
      </c>
      <c r="CQ53" s="456">
        <v>642086</v>
      </c>
      <c r="CR53" s="456">
        <v>642086</v>
      </c>
      <c r="CS53" s="456">
        <v>642086</v>
      </c>
      <c r="CT53" s="456">
        <v>642086</v>
      </c>
      <c r="CU53" s="456">
        <v>642086</v>
      </c>
      <c r="CV53" s="456">
        <v>642086</v>
      </c>
      <c r="CW53" s="456">
        <v>642086</v>
      </c>
      <c r="CX53" s="456">
        <v>642086</v>
      </c>
      <c r="CY53" s="170"/>
      <c r="CZ53" s="170"/>
    </row>
    <row r="54" spans="1:104" ht="15" thickBot="1" x14ac:dyDescent="0.25">
      <c r="B54" s="143"/>
      <c r="C54" s="143"/>
      <c r="D54" s="143"/>
      <c r="E54" s="149"/>
      <c r="F54" s="156">
        <f>E54*0.9</f>
        <v>0</v>
      </c>
      <c r="G54" s="217"/>
      <c r="H54" s="149"/>
      <c r="I54" s="171"/>
      <c r="J54" s="171"/>
      <c r="K54" s="160">
        <f>SUM(M54:CC54)</f>
        <v>0</v>
      </c>
      <c r="L54" s="165">
        <f t="shared" si="30"/>
        <v>0</v>
      </c>
      <c r="M54" s="217"/>
      <c r="N54" s="149"/>
      <c r="O54" s="149"/>
      <c r="P54" s="149"/>
      <c r="Q54" s="149"/>
      <c r="R54" s="149"/>
      <c r="S54" s="149"/>
      <c r="T54" s="149"/>
      <c r="U54" s="149"/>
      <c r="V54" s="149"/>
      <c r="W54" s="149"/>
      <c r="X54" s="149"/>
      <c r="Y54" s="149"/>
      <c r="Z54" s="149"/>
      <c r="AA54" s="170"/>
      <c r="AB54" s="170"/>
      <c r="AC54" s="170"/>
      <c r="AD54" s="170"/>
      <c r="AE54" s="170"/>
      <c r="AF54" s="170"/>
      <c r="AG54" s="170"/>
      <c r="AH54" s="170"/>
      <c r="AI54" s="170"/>
      <c r="AJ54" s="170"/>
      <c r="AK54" s="275"/>
      <c r="AL54" s="295"/>
      <c r="AM54" s="295"/>
      <c r="AN54" s="251"/>
      <c r="AO54" s="170"/>
      <c r="AP54" s="170"/>
      <c r="AQ54" s="170"/>
      <c r="AR54" s="170"/>
      <c r="AS54" s="170"/>
      <c r="AT54" s="170"/>
      <c r="AU54" s="170"/>
      <c r="AV54" s="170"/>
      <c r="AW54" s="170"/>
      <c r="AX54" s="170"/>
      <c r="AY54" s="170"/>
      <c r="AZ54" s="218"/>
      <c r="BA54" s="170"/>
      <c r="BB54" s="170"/>
      <c r="BC54" s="170"/>
      <c r="BD54" s="170"/>
      <c r="BE54" s="170"/>
      <c r="BF54" s="170"/>
      <c r="BG54" s="170"/>
      <c r="BH54" s="170"/>
      <c r="BI54" s="170"/>
      <c r="BJ54" s="149"/>
      <c r="BK54" s="149"/>
      <c r="BL54" s="149"/>
      <c r="BM54" s="149"/>
      <c r="BN54" s="149"/>
      <c r="BO54" s="149"/>
      <c r="BP54" s="149"/>
      <c r="BQ54" s="149"/>
      <c r="BR54" s="149"/>
      <c r="BS54" s="219"/>
      <c r="BT54" s="220"/>
      <c r="BU54" s="219"/>
      <c r="BV54" s="219"/>
      <c r="BW54" s="219"/>
      <c r="BX54" s="219"/>
      <c r="BY54" s="219"/>
      <c r="BZ54" s="149"/>
      <c r="CA54" s="149"/>
      <c r="CB54" s="171"/>
      <c r="CC54" s="171"/>
      <c r="CD54" s="143"/>
      <c r="CE54" s="143"/>
      <c r="CF54" s="143"/>
      <c r="CG54" s="143"/>
      <c r="CH54" s="143"/>
      <c r="CI54" s="143"/>
      <c r="CJ54" s="143"/>
      <c r="CK54" s="143"/>
      <c r="CL54" s="143"/>
      <c r="CM54" s="143"/>
      <c r="CN54" s="143"/>
    </row>
    <row r="55" spans="1:104" s="221" customFormat="1" x14ac:dyDescent="0.2">
      <c r="B55" s="649" t="s">
        <v>164</v>
      </c>
      <c r="C55" s="650"/>
      <c r="D55" s="651"/>
      <c r="E55" s="457">
        <f>SUM(E57:E95)-E57-E66-E73</f>
        <v>301159586</v>
      </c>
      <c r="F55" s="223">
        <f>SUM(F57:F97)-F57-F66-F73</f>
        <v>270376268</v>
      </c>
      <c r="G55" s="222"/>
      <c r="H55" s="222"/>
      <c r="I55" s="222"/>
      <c r="J55" s="222"/>
      <c r="K55" s="223">
        <f>SUM(K57:K95)-K57-K66-K73</f>
        <v>179374377</v>
      </c>
      <c r="L55" s="223">
        <f>SUM(L57:L97)</f>
        <v>119389792</v>
      </c>
      <c r="M55" s="222">
        <f t="shared" ref="M55:AR55" si="31">SUM(M57:M95)-M57-M66-M73</f>
        <v>1839534</v>
      </c>
      <c r="N55" s="222">
        <f t="shared" si="31"/>
        <v>4107628</v>
      </c>
      <c r="O55" s="222">
        <f t="shared" si="31"/>
        <v>4107599</v>
      </c>
      <c r="P55" s="222">
        <f t="shared" si="31"/>
        <v>4107599</v>
      </c>
      <c r="Q55" s="222">
        <f t="shared" si="31"/>
        <v>4107599</v>
      </c>
      <c r="R55" s="222">
        <f t="shared" si="31"/>
        <v>4107599</v>
      </c>
      <c r="S55" s="222">
        <f t="shared" si="31"/>
        <v>4107599</v>
      </c>
      <c r="T55" s="222">
        <f t="shared" si="31"/>
        <v>4107599</v>
      </c>
      <c r="U55" s="222">
        <f t="shared" si="31"/>
        <v>4107599</v>
      </c>
      <c r="V55" s="222">
        <f t="shared" si="31"/>
        <v>4107599</v>
      </c>
      <c r="W55" s="222">
        <f t="shared" si="31"/>
        <v>4107599</v>
      </c>
      <c r="X55" s="222">
        <f t="shared" si="31"/>
        <v>3487006</v>
      </c>
      <c r="Y55" s="222">
        <f t="shared" si="31"/>
        <v>3487006</v>
      </c>
      <c r="Z55" s="222">
        <f t="shared" si="31"/>
        <v>3931006</v>
      </c>
      <c r="AA55" s="222">
        <f t="shared" si="31"/>
        <v>3931006</v>
      </c>
      <c r="AB55" s="222">
        <f t="shared" si="31"/>
        <v>5398006</v>
      </c>
      <c r="AC55" s="222">
        <f t="shared" si="31"/>
        <v>5653089</v>
      </c>
      <c r="AD55" s="222">
        <f t="shared" si="31"/>
        <v>7775111</v>
      </c>
      <c r="AE55" s="222">
        <f t="shared" si="31"/>
        <v>7775078</v>
      </c>
      <c r="AF55" s="222">
        <f t="shared" si="31"/>
        <v>7775078</v>
      </c>
      <c r="AG55" s="222">
        <f t="shared" si="31"/>
        <v>5935571</v>
      </c>
      <c r="AH55" s="222">
        <f t="shared" si="31"/>
        <v>4032989</v>
      </c>
      <c r="AI55" s="222">
        <f t="shared" si="31"/>
        <v>4032989</v>
      </c>
      <c r="AJ55" s="222">
        <f t="shared" si="31"/>
        <v>4172039</v>
      </c>
      <c r="AK55" s="222">
        <f t="shared" si="31"/>
        <v>4172039</v>
      </c>
      <c r="AL55" s="222">
        <f t="shared" si="31"/>
        <v>4172039</v>
      </c>
      <c r="AM55" s="222">
        <f t="shared" si="31"/>
        <v>4919810</v>
      </c>
      <c r="AN55" s="222">
        <f t="shared" si="31"/>
        <v>4919796</v>
      </c>
      <c r="AO55" s="222">
        <f t="shared" si="31"/>
        <v>4475796</v>
      </c>
      <c r="AP55" s="222">
        <f t="shared" si="31"/>
        <v>4685796</v>
      </c>
      <c r="AQ55" s="222">
        <f t="shared" si="31"/>
        <v>9327452</v>
      </c>
      <c r="AR55" s="222">
        <f t="shared" si="31"/>
        <v>10306312</v>
      </c>
      <c r="AS55" s="222">
        <f t="shared" ref="AS55:CC55" si="32">SUM(AS57:AS95)-AS57-AS66-AS73</f>
        <v>8880134</v>
      </c>
      <c r="AT55" s="222">
        <f t="shared" si="32"/>
        <v>8506634</v>
      </c>
      <c r="AU55" s="222">
        <f t="shared" si="32"/>
        <v>8874434</v>
      </c>
      <c r="AV55" s="222">
        <f>SUM(AV57:AV95)-AV57-AV66-AV73</f>
        <v>8042852</v>
      </c>
      <c r="AW55" s="222">
        <f t="shared" si="32"/>
        <v>8042838</v>
      </c>
      <c r="AX55" s="222">
        <f t="shared" si="32"/>
        <v>7581465</v>
      </c>
      <c r="AY55" s="222">
        <f t="shared" si="32"/>
        <v>7581465</v>
      </c>
      <c r="AZ55" s="222">
        <f t="shared" si="32"/>
        <v>7581465</v>
      </c>
      <c r="BA55" s="222">
        <f t="shared" si="32"/>
        <v>7581465</v>
      </c>
      <c r="BB55" s="222">
        <f t="shared" si="32"/>
        <v>6986198</v>
      </c>
      <c r="BC55" s="222">
        <f t="shared" si="32"/>
        <v>6986198</v>
      </c>
      <c r="BD55" s="222">
        <f t="shared" si="32"/>
        <v>6827923</v>
      </c>
      <c r="BE55" s="222">
        <f t="shared" si="32"/>
        <v>6617923</v>
      </c>
      <c r="BF55" s="222">
        <f t="shared" si="32"/>
        <v>3415933</v>
      </c>
      <c r="BG55" s="222">
        <f t="shared" si="32"/>
        <v>3263443</v>
      </c>
      <c r="BH55" s="222">
        <f t="shared" si="32"/>
        <v>3263443</v>
      </c>
      <c r="BI55" s="222">
        <f t="shared" si="32"/>
        <v>3263443</v>
      </c>
      <c r="BJ55" s="222">
        <f t="shared" si="32"/>
        <v>2895643</v>
      </c>
      <c r="BK55" s="222">
        <f t="shared" si="32"/>
        <v>978862</v>
      </c>
      <c r="BL55" s="222">
        <f t="shared" si="32"/>
        <v>0</v>
      </c>
      <c r="BM55" s="222">
        <f t="shared" si="32"/>
        <v>0</v>
      </c>
      <c r="BN55" s="222">
        <f t="shared" si="32"/>
        <v>0</v>
      </c>
      <c r="BO55" s="222">
        <f t="shared" si="32"/>
        <v>0</v>
      </c>
      <c r="BP55" s="222">
        <f t="shared" si="32"/>
        <v>0</v>
      </c>
      <c r="BQ55" s="222">
        <f t="shared" si="32"/>
        <v>0</v>
      </c>
      <c r="BR55" s="222">
        <f t="shared" si="32"/>
        <v>0</v>
      </c>
      <c r="BS55" s="222">
        <f t="shared" si="32"/>
        <v>0</v>
      </c>
      <c r="BT55" s="222">
        <f t="shared" si="32"/>
        <v>0</v>
      </c>
      <c r="BU55" s="222">
        <f t="shared" si="32"/>
        <v>0</v>
      </c>
      <c r="BV55" s="222">
        <f t="shared" si="32"/>
        <v>0</v>
      </c>
      <c r="BW55" s="222">
        <f t="shared" si="32"/>
        <v>0</v>
      </c>
      <c r="BX55" s="222">
        <f t="shared" si="32"/>
        <v>0</v>
      </c>
      <c r="BY55" s="222">
        <f t="shared" si="32"/>
        <v>0</v>
      </c>
      <c r="BZ55" s="222">
        <f t="shared" si="32"/>
        <v>0</v>
      </c>
      <c r="CA55" s="222">
        <f t="shared" si="32"/>
        <v>0</v>
      </c>
      <c r="CB55" s="222">
        <f t="shared" si="32"/>
        <v>0</v>
      </c>
      <c r="CC55" s="222">
        <f t="shared" si="32"/>
        <v>0</v>
      </c>
    </row>
    <row r="56" spans="1:104" s="221" customFormat="1" ht="15" thickBot="1" x14ac:dyDescent="0.25">
      <c r="B56" s="649"/>
      <c r="C56" s="652"/>
      <c r="D56" s="653"/>
      <c r="E56" s="222"/>
      <c r="F56" s="224"/>
      <c r="G56" s="222"/>
      <c r="H56" s="222"/>
      <c r="I56" s="222"/>
      <c r="J56" s="222"/>
      <c r="K56" s="224"/>
      <c r="L56" s="224"/>
      <c r="M56" s="222">
        <f>M55</f>
        <v>1839534</v>
      </c>
      <c r="N56" s="222">
        <f>M56+N55</f>
        <v>5947162</v>
      </c>
      <c r="O56" s="222">
        <f t="shared" ref="O56:BZ56" si="33">N56+O55</f>
        <v>10054761</v>
      </c>
      <c r="P56" s="222">
        <f t="shared" si="33"/>
        <v>14162360</v>
      </c>
      <c r="Q56" s="222">
        <f t="shared" si="33"/>
        <v>18269959</v>
      </c>
      <c r="R56" s="222">
        <f t="shared" si="33"/>
        <v>22377558</v>
      </c>
      <c r="S56" s="222">
        <f t="shared" si="33"/>
        <v>26485157</v>
      </c>
      <c r="T56" s="222">
        <f t="shared" si="33"/>
        <v>30592756</v>
      </c>
      <c r="U56" s="222">
        <f t="shared" si="33"/>
        <v>34700355</v>
      </c>
      <c r="V56" s="222">
        <f t="shared" si="33"/>
        <v>38807954</v>
      </c>
      <c r="W56" s="222">
        <f t="shared" si="33"/>
        <v>42915553</v>
      </c>
      <c r="X56" s="222">
        <f t="shared" si="33"/>
        <v>46402559</v>
      </c>
      <c r="Y56" s="222">
        <f t="shared" si="33"/>
        <v>49889565</v>
      </c>
      <c r="Z56" s="222">
        <f t="shared" si="33"/>
        <v>53820571</v>
      </c>
      <c r="AA56" s="222">
        <f t="shared" si="33"/>
        <v>57751577</v>
      </c>
      <c r="AB56" s="222">
        <f t="shared" si="33"/>
        <v>63149583</v>
      </c>
      <c r="AC56" s="222">
        <f t="shared" si="33"/>
        <v>68802672</v>
      </c>
      <c r="AD56" s="222">
        <f>AC56+AD55</f>
        <v>76577783</v>
      </c>
      <c r="AE56" s="222">
        <f t="shared" si="33"/>
        <v>84352861</v>
      </c>
      <c r="AF56" s="222">
        <f t="shared" si="33"/>
        <v>92127939</v>
      </c>
      <c r="AG56" s="222">
        <f t="shared" si="33"/>
        <v>98063510</v>
      </c>
      <c r="AH56" s="222">
        <f t="shared" si="33"/>
        <v>102096499</v>
      </c>
      <c r="AI56" s="222">
        <f t="shared" si="33"/>
        <v>106129488</v>
      </c>
      <c r="AJ56" s="222">
        <f t="shared" si="33"/>
        <v>110301527</v>
      </c>
      <c r="AK56" s="276">
        <f>AJ56+AK55-AD62-AD64</f>
        <v>114473566</v>
      </c>
      <c r="AL56" s="297">
        <f t="shared" si="33"/>
        <v>118645605</v>
      </c>
      <c r="AM56" s="297">
        <f t="shared" ref="AM56:AR56" si="34">AL56+AM55</f>
        <v>123565415</v>
      </c>
      <c r="AN56" s="283">
        <f t="shared" si="34"/>
        <v>128485211</v>
      </c>
      <c r="AO56" s="222">
        <f t="shared" si="34"/>
        <v>132961007</v>
      </c>
      <c r="AP56" s="222">
        <f t="shared" si="34"/>
        <v>137646803</v>
      </c>
      <c r="AQ56" s="222">
        <f t="shared" si="34"/>
        <v>146974255</v>
      </c>
      <c r="AR56" s="222">
        <f t="shared" si="34"/>
        <v>157280567</v>
      </c>
      <c r="AS56" s="222">
        <f t="shared" si="33"/>
        <v>166160701</v>
      </c>
      <c r="AT56" s="222">
        <f t="shared" si="33"/>
        <v>174667335</v>
      </c>
      <c r="AU56" s="222">
        <f t="shared" si="33"/>
        <v>183541769</v>
      </c>
      <c r="AV56" s="222">
        <f t="shared" si="33"/>
        <v>191584621</v>
      </c>
      <c r="AW56" s="222">
        <f t="shared" si="33"/>
        <v>199627459</v>
      </c>
      <c r="AX56" s="222">
        <f t="shared" si="33"/>
        <v>207208924</v>
      </c>
      <c r="AY56" s="222">
        <f t="shared" si="33"/>
        <v>214790389</v>
      </c>
      <c r="AZ56" s="222">
        <f t="shared" si="33"/>
        <v>222371854</v>
      </c>
      <c r="BA56" s="222">
        <f t="shared" si="33"/>
        <v>229953319</v>
      </c>
      <c r="BB56" s="222">
        <f t="shared" si="33"/>
        <v>236939517</v>
      </c>
      <c r="BC56" s="222">
        <f t="shared" si="33"/>
        <v>243925715</v>
      </c>
      <c r="BD56" s="222">
        <f t="shared" si="33"/>
        <v>250753638</v>
      </c>
      <c r="BE56" s="222">
        <f t="shared" si="33"/>
        <v>257371561</v>
      </c>
      <c r="BF56" s="222">
        <f t="shared" si="33"/>
        <v>260787494</v>
      </c>
      <c r="BG56" s="222">
        <f t="shared" si="33"/>
        <v>264050937</v>
      </c>
      <c r="BH56" s="222">
        <f t="shared" si="33"/>
        <v>267314380</v>
      </c>
      <c r="BI56" s="222">
        <f t="shared" si="33"/>
        <v>270577823</v>
      </c>
      <c r="BJ56" s="222">
        <f t="shared" si="33"/>
        <v>273473466</v>
      </c>
      <c r="BK56" s="222">
        <f t="shared" si="33"/>
        <v>274452328</v>
      </c>
      <c r="BL56" s="222">
        <f t="shared" si="33"/>
        <v>274452328</v>
      </c>
      <c r="BM56" s="222">
        <f t="shared" si="33"/>
        <v>274452328</v>
      </c>
      <c r="BN56" s="222">
        <f t="shared" si="33"/>
        <v>274452328</v>
      </c>
      <c r="BO56" s="222">
        <f t="shared" si="33"/>
        <v>274452328</v>
      </c>
      <c r="BP56" s="222">
        <f t="shared" si="33"/>
        <v>274452328</v>
      </c>
      <c r="BQ56" s="222">
        <f t="shared" si="33"/>
        <v>274452328</v>
      </c>
      <c r="BR56" s="222">
        <f t="shared" si="33"/>
        <v>274452328</v>
      </c>
      <c r="BS56" s="222">
        <f t="shared" si="33"/>
        <v>274452328</v>
      </c>
      <c r="BT56" s="222">
        <f t="shared" si="33"/>
        <v>274452328</v>
      </c>
      <c r="BU56" s="222">
        <f t="shared" si="33"/>
        <v>274452328</v>
      </c>
      <c r="BV56" s="222">
        <f t="shared" si="33"/>
        <v>274452328</v>
      </c>
      <c r="BW56" s="222">
        <f t="shared" si="33"/>
        <v>274452328</v>
      </c>
      <c r="BX56" s="222">
        <f t="shared" si="33"/>
        <v>274452328</v>
      </c>
      <c r="BY56" s="222">
        <f t="shared" si="33"/>
        <v>274452328</v>
      </c>
      <c r="BZ56" s="222">
        <f t="shared" si="33"/>
        <v>274452328</v>
      </c>
      <c r="CA56" s="222">
        <f t="shared" ref="CA56:CC56" si="35">BZ56+CA55</f>
        <v>274452328</v>
      </c>
      <c r="CB56" s="222">
        <f t="shared" si="35"/>
        <v>274452328</v>
      </c>
      <c r="CC56" s="222">
        <f t="shared" si="35"/>
        <v>274452328</v>
      </c>
    </row>
    <row r="57" spans="1:104" ht="15" thickBot="1" x14ac:dyDescent="0.25">
      <c r="A57" s="186">
        <v>100</v>
      </c>
      <c r="B57" s="187" t="s">
        <v>127</v>
      </c>
      <c r="C57" s="187"/>
      <c r="D57" s="188" t="s">
        <v>165</v>
      </c>
      <c r="E57" s="225">
        <v>21305957</v>
      </c>
      <c r="F57" s="189">
        <f>ROUNDDOWN(E57*0.9,0)</f>
        <v>19175361</v>
      </c>
      <c r="G57" s="226">
        <v>15</v>
      </c>
      <c r="H57" s="201">
        <v>2</v>
      </c>
      <c r="I57" s="227">
        <f>H57+G57-1</f>
        <v>16</v>
      </c>
      <c r="J57" s="227">
        <f>ROUNDDOWN(F57/G57,0)</f>
        <v>1278357</v>
      </c>
      <c r="K57" s="228">
        <f>SUM(M57:AT57)</f>
        <v>0</v>
      </c>
      <c r="L57" s="229">
        <f>F57-K57</f>
        <v>19175361</v>
      </c>
      <c r="M57" s="230">
        <v>0</v>
      </c>
      <c r="N57" s="230">
        <v>0</v>
      </c>
      <c r="O57" s="230">
        <v>0</v>
      </c>
      <c r="P57" s="230">
        <v>0</v>
      </c>
      <c r="Q57" s="230">
        <v>0</v>
      </c>
      <c r="R57" s="230">
        <v>0</v>
      </c>
      <c r="S57" s="230">
        <v>0</v>
      </c>
      <c r="T57" s="230">
        <v>0</v>
      </c>
      <c r="U57" s="230">
        <v>0</v>
      </c>
      <c r="V57" s="230">
        <v>0</v>
      </c>
      <c r="W57" s="230">
        <v>0</v>
      </c>
      <c r="X57" s="230">
        <v>0</v>
      </c>
      <c r="Y57" s="230">
        <v>0</v>
      </c>
      <c r="Z57" s="230">
        <v>0</v>
      </c>
      <c r="AA57" s="230">
        <v>0</v>
      </c>
      <c r="AB57" s="231"/>
      <c r="AC57" s="365"/>
      <c r="AD57" s="233"/>
      <c r="AE57" s="234"/>
      <c r="AF57" s="235"/>
      <c r="AG57" s="235"/>
      <c r="AH57" s="236"/>
      <c r="AI57" s="235"/>
      <c r="AJ57" s="366"/>
      <c r="AK57" s="236"/>
      <c r="AL57" s="391"/>
      <c r="AM57" s="391"/>
      <c r="AN57" s="284"/>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c r="BS57" s="235"/>
      <c r="BT57" s="235"/>
      <c r="BU57" s="235"/>
      <c r="BV57" s="235"/>
      <c r="BW57" s="235"/>
      <c r="BX57" s="235"/>
      <c r="BY57" s="235"/>
      <c r="BZ57" s="235"/>
      <c r="CA57" s="201"/>
      <c r="CB57" s="227"/>
      <c r="CC57" s="227"/>
    </row>
    <row r="58" spans="1:104" ht="15" thickBot="1" x14ac:dyDescent="0.25">
      <c r="A58" s="134">
        <v>101</v>
      </c>
      <c r="B58" s="458" t="s">
        <v>127</v>
      </c>
      <c r="C58" s="458"/>
      <c r="D58" s="458" t="s">
        <v>166</v>
      </c>
      <c r="E58" s="458">
        <v>17844013</v>
      </c>
      <c r="F58" s="459">
        <v>16059612</v>
      </c>
      <c r="G58" s="460">
        <v>20</v>
      </c>
      <c r="H58" s="458">
        <v>2</v>
      </c>
      <c r="I58" s="461">
        <f t="shared" ref="I58:I80" si="36">H58+G58-1</f>
        <v>21</v>
      </c>
      <c r="J58" s="461">
        <f t="shared" ref="J58:J94" si="37">ROUNDDOWN(F58/G58,0)</f>
        <v>802980</v>
      </c>
      <c r="K58" s="462">
        <f>SUM(M58:AU58)</f>
        <v>20074514</v>
      </c>
      <c r="L58" s="463">
        <f t="shared" ref="L58:L84" si="38">F58-K58</f>
        <v>-4014902</v>
      </c>
      <c r="M58" s="460">
        <v>1003739</v>
      </c>
      <c r="N58" s="460">
        <v>1003725</v>
      </c>
      <c r="O58" s="460">
        <v>1003725</v>
      </c>
      <c r="P58" s="460">
        <v>1003725</v>
      </c>
      <c r="Q58" s="460">
        <v>1003725</v>
      </c>
      <c r="R58" s="460">
        <v>1003725</v>
      </c>
      <c r="S58" s="460">
        <v>1003725</v>
      </c>
      <c r="T58" s="460">
        <v>1003725</v>
      </c>
      <c r="U58" s="460">
        <v>1003725</v>
      </c>
      <c r="V58" s="460">
        <v>1003725</v>
      </c>
      <c r="W58" s="460">
        <v>1003725</v>
      </c>
      <c r="X58" s="460">
        <v>1003725</v>
      </c>
      <c r="Y58" s="460">
        <v>1003725</v>
      </c>
      <c r="Z58" s="460">
        <v>1003725</v>
      </c>
      <c r="AA58" s="460">
        <v>1003725</v>
      </c>
      <c r="AB58" s="460">
        <v>1003725</v>
      </c>
      <c r="AC58" s="460">
        <v>1003725</v>
      </c>
      <c r="AD58" s="460">
        <v>1003725</v>
      </c>
      <c r="AE58" s="460">
        <v>1003725</v>
      </c>
      <c r="AF58" s="460">
        <v>1003725</v>
      </c>
      <c r="AG58" s="465"/>
      <c r="AH58" s="465"/>
      <c r="AI58" s="458"/>
      <c r="AJ58" s="460"/>
      <c r="AK58" s="461"/>
      <c r="AL58" s="467"/>
      <c r="AM58" s="467"/>
      <c r="AN58" s="468"/>
      <c r="AO58" s="469"/>
      <c r="AP58" s="469"/>
      <c r="AQ58" s="469"/>
      <c r="AR58" s="469"/>
      <c r="AS58" s="469"/>
      <c r="AT58" s="469"/>
      <c r="AU58" s="469"/>
      <c r="AV58" s="469"/>
      <c r="AW58" s="469"/>
      <c r="AX58" s="469"/>
      <c r="AY58" s="469"/>
      <c r="AZ58" s="469"/>
      <c r="BA58" s="469"/>
      <c r="BB58" s="469"/>
      <c r="BC58" s="469"/>
      <c r="BD58" s="469"/>
      <c r="BE58" s="469"/>
      <c r="BF58" s="469"/>
      <c r="BG58" s="469"/>
      <c r="BH58" s="469"/>
      <c r="BI58" s="469"/>
      <c r="BJ58" s="469"/>
      <c r="BK58" s="469"/>
      <c r="BL58" s="469"/>
      <c r="BM58" s="469"/>
      <c r="BN58" s="469"/>
      <c r="BO58" s="469"/>
      <c r="BP58" s="469"/>
      <c r="BQ58" s="469"/>
      <c r="BR58" s="469"/>
      <c r="BS58" s="469"/>
      <c r="BT58" s="469"/>
      <c r="BU58" s="469"/>
      <c r="BV58" s="469"/>
      <c r="BW58" s="469"/>
      <c r="BX58" s="469"/>
      <c r="BY58" s="469"/>
      <c r="BZ58" s="469"/>
      <c r="CA58" s="458"/>
      <c r="CB58" s="461"/>
      <c r="CC58" s="461"/>
      <c r="CD58" s="470"/>
      <c r="CE58" s="470"/>
      <c r="CF58" s="470"/>
      <c r="CG58" s="470"/>
      <c r="CH58" s="470"/>
      <c r="CI58" s="470"/>
      <c r="CJ58" s="470"/>
      <c r="CK58" s="470"/>
      <c r="CL58" s="470"/>
      <c r="CM58" s="470"/>
      <c r="CN58" s="470"/>
    </row>
    <row r="59" spans="1:104" ht="15" thickBot="1" x14ac:dyDescent="0.25">
      <c r="A59" s="134" t="s">
        <v>487</v>
      </c>
      <c r="B59" s="458" t="s">
        <v>127</v>
      </c>
      <c r="C59" s="458"/>
      <c r="D59" s="458" t="s">
        <v>494</v>
      </c>
      <c r="E59" s="458">
        <v>4461003</v>
      </c>
      <c r="F59" s="459">
        <f>ROUNDDOWN(E59*0.9,0)</f>
        <v>4014902</v>
      </c>
      <c r="G59" s="460"/>
      <c r="H59" s="458"/>
      <c r="I59" s="461"/>
      <c r="J59" s="461"/>
      <c r="K59" s="462">
        <f>SUM(M59:AT59)</f>
        <v>0</v>
      </c>
      <c r="L59" s="463"/>
      <c r="M59" s="460"/>
      <c r="N59" s="460"/>
      <c r="O59" s="460"/>
      <c r="P59" s="460"/>
      <c r="Q59" s="460"/>
      <c r="R59" s="460"/>
      <c r="S59" s="460"/>
      <c r="T59" s="460"/>
      <c r="U59" s="460"/>
      <c r="V59" s="460"/>
      <c r="W59" s="460"/>
      <c r="X59" s="460"/>
      <c r="Y59" s="460"/>
      <c r="Z59" s="460"/>
      <c r="AA59" s="460"/>
      <c r="AB59" s="460"/>
      <c r="AC59" s="460"/>
      <c r="AD59" s="460"/>
      <c r="AE59" s="460"/>
      <c r="AF59" s="460"/>
      <c r="AG59" s="464"/>
      <c r="AH59" s="465"/>
      <c r="AI59" s="458"/>
      <c r="AJ59" s="460"/>
      <c r="AK59" s="466"/>
      <c r="AL59" s="467"/>
      <c r="AM59" s="467"/>
      <c r="AN59" s="468"/>
      <c r="AO59" s="469"/>
      <c r="AP59" s="469"/>
      <c r="AQ59" s="469"/>
      <c r="AR59" s="469"/>
      <c r="AS59" s="469"/>
      <c r="AT59" s="469"/>
      <c r="AU59" s="469"/>
      <c r="AV59" s="469"/>
      <c r="AW59" s="469"/>
      <c r="AX59" s="469"/>
      <c r="AY59" s="469"/>
      <c r="AZ59" s="469"/>
      <c r="BA59" s="469"/>
      <c r="BB59" s="469"/>
      <c r="BC59" s="469"/>
      <c r="BD59" s="469"/>
      <c r="BE59" s="469"/>
      <c r="BF59" s="469"/>
      <c r="BG59" s="469"/>
      <c r="BH59" s="469"/>
      <c r="BI59" s="469"/>
      <c r="BJ59" s="469"/>
      <c r="BK59" s="469"/>
      <c r="BL59" s="469"/>
      <c r="BM59" s="469"/>
      <c r="BN59" s="469"/>
      <c r="BO59" s="469"/>
      <c r="BP59" s="469"/>
      <c r="BQ59" s="469"/>
      <c r="BR59" s="469"/>
      <c r="BS59" s="469"/>
      <c r="BT59" s="469"/>
      <c r="BU59" s="469"/>
      <c r="BV59" s="469"/>
      <c r="BW59" s="469"/>
      <c r="BX59" s="469"/>
      <c r="BY59" s="469"/>
      <c r="BZ59" s="469"/>
      <c r="CA59" s="458"/>
      <c r="CB59" s="461"/>
      <c r="CC59" s="461"/>
      <c r="CD59" s="470"/>
      <c r="CE59" s="470"/>
      <c r="CF59" s="470"/>
      <c r="CG59" s="470"/>
      <c r="CH59" s="470"/>
      <c r="CI59" s="470"/>
      <c r="CJ59" s="470"/>
      <c r="CK59" s="470"/>
      <c r="CL59" s="470"/>
      <c r="CM59" s="470"/>
      <c r="CN59" s="470"/>
    </row>
    <row r="60" spans="1:104" ht="15" thickBot="1" x14ac:dyDescent="0.25">
      <c r="A60" s="134" t="s">
        <v>488</v>
      </c>
      <c r="B60" s="458" t="s">
        <v>127</v>
      </c>
      <c r="C60" s="471"/>
      <c r="D60" s="458" t="s">
        <v>494</v>
      </c>
      <c r="E60" s="458">
        <v>-4461003</v>
      </c>
      <c r="F60" s="459">
        <f>ROUNDDOWN(E60*0.9,0)</f>
        <v>-4014902</v>
      </c>
      <c r="G60" s="460"/>
      <c r="H60" s="458"/>
      <c r="I60" s="461"/>
      <c r="J60" s="461"/>
      <c r="K60" s="462">
        <v>-4014902</v>
      </c>
      <c r="L60" s="463"/>
      <c r="M60" s="460"/>
      <c r="N60" s="460"/>
      <c r="O60" s="460"/>
      <c r="P60" s="460"/>
      <c r="Q60" s="460"/>
      <c r="R60" s="460"/>
      <c r="S60" s="460"/>
      <c r="T60" s="460"/>
      <c r="U60" s="460"/>
      <c r="V60" s="460"/>
      <c r="W60" s="460"/>
      <c r="X60" s="460"/>
      <c r="Y60" s="460"/>
      <c r="Z60" s="460"/>
      <c r="AA60" s="460"/>
      <c r="AB60" s="460"/>
      <c r="AC60" s="460"/>
      <c r="AD60" s="460"/>
      <c r="AE60" s="460"/>
      <c r="AF60" s="460"/>
      <c r="AG60" s="464"/>
      <c r="AH60" s="465"/>
      <c r="AI60" s="458"/>
      <c r="AJ60" s="460"/>
      <c r="AK60" s="466"/>
      <c r="AL60" s="467"/>
      <c r="AM60" s="467"/>
      <c r="AN60" s="468"/>
      <c r="AO60" s="469"/>
      <c r="AP60" s="469"/>
      <c r="AQ60" s="469"/>
      <c r="AR60" s="469"/>
      <c r="AS60" s="469"/>
      <c r="AT60" s="469"/>
      <c r="AU60" s="469"/>
      <c r="AV60" s="469"/>
      <c r="AW60" s="469"/>
      <c r="AX60" s="469"/>
      <c r="AY60" s="469"/>
      <c r="AZ60" s="469"/>
      <c r="BA60" s="469"/>
      <c r="BB60" s="469"/>
      <c r="BC60" s="469"/>
      <c r="BD60" s="469"/>
      <c r="BE60" s="469"/>
      <c r="BF60" s="469"/>
      <c r="BG60" s="469"/>
      <c r="BH60" s="469"/>
      <c r="BI60" s="469"/>
      <c r="BJ60" s="469"/>
      <c r="BK60" s="469"/>
      <c r="BL60" s="469"/>
      <c r="BM60" s="469"/>
      <c r="BN60" s="469"/>
      <c r="BO60" s="469"/>
      <c r="BP60" s="469"/>
      <c r="BQ60" s="469"/>
      <c r="BR60" s="469"/>
      <c r="BS60" s="469"/>
      <c r="BT60" s="469"/>
      <c r="BU60" s="469"/>
      <c r="BV60" s="469"/>
      <c r="BW60" s="469"/>
      <c r="BX60" s="469"/>
      <c r="BY60" s="469"/>
      <c r="BZ60" s="469"/>
      <c r="CA60" s="458"/>
      <c r="CB60" s="461"/>
      <c r="CC60" s="461"/>
      <c r="CD60" s="470"/>
      <c r="CE60" s="470"/>
      <c r="CF60" s="470"/>
      <c r="CG60" s="470"/>
      <c r="CH60" s="470"/>
      <c r="CI60" s="470"/>
      <c r="CJ60" s="470"/>
      <c r="CK60" s="470"/>
      <c r="CL60" s="470"/>
      <c r="CM60" s="470"/>
      <c r="CN60" s="470"/>
    </row>
    <row r="61" spans="1:104" ht="15" thickBot="1" x14ac:dyDescent="0.25">
      <c r="A61" s="134">
        <v>102</v>
      </c>
      <c r="B61" s="143" t="s">
        <v>127</v>
      </c>
      <c r="C61" s="143"/>
      <c r="D61" s="143" t="s">
        <v>167</v>
      </c>
      <c r="E61" s="143">
        <v>3629978</v>
      </c>
      <c r="F61" s="156">
        <f t="shared" ref="F61:F88" si="39">ROUNDDOWN(E61*0.9,0)</f>
        <v>3266980</v>
      </c>
      <c r="G61" s="147">
        <v>20</v>
      </c>
      <c r="H61" s="143">
        <v>3</v>
      </c>
      <c r="I61" s="145">
        <f t="shared" si="36"/>
        <v>22</v>
      </c>
      <c r="J61" s="145">
        <f t="shared" si="37"/>
        <v>163349</v>
      </c>
      <c r="K61" s="237">
        <f>SUM(M61:AU61)</f>
        <v>3266980</v>
      </c>
      <c r="L61" s="238">
        <f t="shared" si="38"/>
        <v>0</v>
      </c>
      <c r="M61" s="147"/>
      <c r="N61" s="166">
        <v>163349</v>
      </c>
      <c r="O61" s="166">
        <v>163349</v>
      </c>
      <c r="P61" s="166">
        <v>163349</v>
      </c>
      <c r="Q61" s="166">
        <v>163349</v>
      </c>
      <c r="R61" s="166">
        <v>163349</v>
      </c>
      <c r="S61" s="166">
        <v>163349</v>
      </c>
      <c r="T61" s="166">
        <v>163349</v>
      </c>
      <c r="U61" s="166">
        <v>163349</v>
      </c>
      <c r="V61" s="166">
        <v>163349</v>
      </c>
      <c r="W61" s="166">
        <v>163349</v>
      </c>
      <c r="X61" s="166">
        <v>163349</v>
      </c>
      <c r="Y61" s="166">
        <v>163349</v>
      </c>
      <c r="Z61" s="166">
        <v>163349</v>
      </c>
      <c r="AA61" s="166">
        <v>163349</v>
      </c>
      <c r="AB61" s="166">
        <v>163349</v>
      </c>
      <c r="AC61" s="166">
        <v>163349</v>
      </c>
      <c r="AD61" s="166">
        <v>163349</v>
      </c>
      <c r="AE61" s="166">
        <v>163349</v>
      </c>
      <c r="AF61" s="166">
        <v>163349</v>
      </c>
      <c r="AG61" s="166">
        <v>163349</v>
      </c>
      <c r="AH61" s="167"/>
      <c r="AI61" s="143"/>
      <c r="AJ61" s="147"/>
      <c r="AK61" s="163"/>
      <c r="AL61" s="307"/>
      <c r="AM61" s="307"/>
      <c r="AN61" s="185"/>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43"/>
      <c r="CB61" s="145"/>
      <c r="CC61" s="145"/>
    </row>
    <row r="62" spans="1:104" ht="15" thickBot="1" x14ac:dyDescent="0.25">
      <c r="A62" s="134">
        <v>103</v>
      </c>
      <c r="B62" s="367" t="s">
        <v>127</v>
      </c>
      <c r="C62" s="368"/>
      <c r="D62" s="204" t="s">
        <v>168</v>
      </c>
      <c r="E62" s="204">
        <f>SUM(減損!F34:F48)+減損!F6</f>
        <v>670696</v>
      </c>
      <c r="F62" s="205">
        <f>SUM(減損!F34:F48)</f>
        <v>0</v>
      </c>
      <c r="G62" s="206">
        <v>15</v>
      </c>
      <c r="H62" s="204">
        <v>3</v>
      </c>
      <c r="I62" s="207">
        <f t="shared" si="36"/>
        <v>17</v>
      </c>
      <c r="J62" s="207">
        <f t="shared" si="37"/>
        <v>0</v>
      </c>
      <c r="K62" s="239">
        <f>SUM(M62:AT62)</f>
        <v>0</v>
      </c>
      <c r="L62" s="240">
        <f t="shared" si="38"/>
        <v>0</v>
      </c>
      <c r="M62" s="185"/>
      <c r="N62" s="241">
        <v>0</v>
      </c>
      <c r="O62" s="241">
        <v>0</v>
      </c>
      <c r="P62" s="241">
        <v>0</v>
      </c>
      <c r="Q62" s="241">
        <v>0</v>
      </c>
      <c r="R62" s="241">
        <v>0</v>
      </c>
      <c r="S62" s="241">
        <v>0</v>
      </c>
      <c r="T62" s="241">
        <v>0</v>
      </c>
      <c r="U62" s="241">
        <v>0</v>
      </c>
      <c r="V62" s="241">
        <v>0</v>
      </c>
      <c r="W62" s="241">
        <v>0</v>
      </c>
      <c r="X62" s="241">
        <v>0</v>
      </c>
      <c r="Y62" s="241">
        <v>0</v>
      </c>
      <c r="Z62" s="241">
        <v>0</v>
      </c>
      <c r="AA62" s="241">
        <v>0</v>
      </c>
      <c r="AB62" s="241">
        <v>0</v>
      </c>
      <c r="AC62" s="241">
        <v>0</v>
      </c>
      <c r="AD62" s="242"/>
      <c r="AE62" s="241">
        <v>0</v>
      </c>
      <c r="AF62" s="241">
        <v>0</v>
      </c>
      <c r="AG62" s="241">
        <v>0</v>
      </c>
      <c r="AH62" s="169"/>
      <c r="AI62" s="169"/>
      <c r="AJ62" s="169"/>
      <c r="AK62" s="172"/>
      <c r="AL62" s="307"/>
      <c r="AM62" s="307"/>
      <c r="AN62" s="185"/>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7"/>
      <c r="CC62" s="167"/>
    </row>
    <row r="63" spans="1:104" ht="15" thickBot="1" x14ac:dyDescent="0.25">
      <c r="A63" s="134">
        <v>104</v>
      </c>
      <c r="B63" s="143" t="s">
        <v>146</v>
      </c>
      <c r="C63" s="143"/>
      <c r="D63" s="143" t="s">
        <v>169</v>
      </c>
      <c r="E63" s="143">
        <v>791500</v>
      </c>
      <c r="F63" s="156">
        <f>ROUNDDOWN(E63*0.9,0)</f>
        <v>712350</v>
      </c>
      <c r="G63" s="147">
        <v>20</v>
      </c>
      <c r="H63" s="143">
        <v>3</v>
      </c>
      <c r="I63" s="145">
        <f t="shared" si="36"/>
        <v>22</v>
      </c>
      <c r="J63" s="145">
        <f t="shared" si="37"/>
        <v>35617</v>
      </c>
      <c r="K63" s="237">
        <f>SUM(M63:AU63)</f>
        <v>712350</v>
      </c>
      <c r="L63" s="238">
        <f t="shared" si="38"/>
        <v>0</v>
      </c>
      <c r="M63" s="147"/>
      <c r="N63" s="166">
        <v>35627</v>
      </c>
      <c r="O63" s="166">
        <v>35617</v>
      </c>
      <c r="P63" s="166">
        <v>35617</v>
      </c>
      <c r="Q63" s="166">
        <v>35617</v>
      </c>
      <c r="R63" s="166">
        <v>35617</v>
      </c>
      <c r="S63" s="166">
        <v>35617</v>
      </c>
      <c r="T63" s="166">
        <v>35617</v>
      </c>
      <c r="U63" s="166">
        <v>35617</v>
      </c>
      <c r="V63" s="166">
        <v>35617</v>
      </c>
      <c r="W63" s="166">
        <v>35617</v>
      </c>
      <c r="X63" s="166">
        <v>35617</v>
      </c>
      <c r="Y63" s="166">
        <v>35617</v>
      </c>
      <c r="Z63" s="166">
        <v>35617</v>
      </c>
      <c r="AA63" s="166">
        <v>35617</v>
      </c>
      <c r="AB63" s="166">
        <v>35617</v>
      </c>
      <c r="AC63" s="166">
        <v>35617</v>
      </c>
      <c r="AD63" s="166">
        <v>35617</v>
      </c>
      <c r="AE63" s="166">
        <v>35617</v>
      </c>
      <c r="AF63" s="166">
        <v>35617</v>
      </c>
      <c r="AG63" s="166">
        <v>35617</v>
      </c>
      <c r="AH63" s="169"/>
      <c r="AI63" s="143"/>
      <c r="AJ63" s="143"/>
      <c r="AK63" s="167"/>
      <c r="AL63" s="307"/>
      <c r="AM63" s="307"/>
      <c r="AN63" s="185"/>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43"/>
      <c r="CB63" s="145"/>
      <c r="CC63" s="145"/>
    </row>
    <row r="64" spans="1:104" ht="15" thickBot="1" x14ac:dyDescent="0.25">
      <c r="A64" s="134">
        <v>105</v>
      </c>
      <c r="B64" s="367" t="s">
        <v>146</v>
      </c>
      <c r="C64" s="368"/>
      <c r="D64" s="204" t="s">
        <v>170</v>
      </c>
      <c r="E64" s="204">
        <f>SUM(減損!G34:G48)+減損!G6</f>
        <v>70808</v>
      </c>
      <c r="F64" s="205">
        <f>SUM(減損!G34:G48)</f>
        <v>0</v>
      </c>
      <c r="G64" s="206">
        <v>15</v>
      </c>
      <c r="H64" s="204">
        <v>3</v>
      </c>
      <c r="I64" s="207">
        <f t="shared" si="36"/>
        <v>17</v>
      </c>
      <c r="J64" s="207">
        <f t="shared" si="37"/>
        <v>0</v>
      </c>
      <c r="K64" s="239">
        <f>SUM(M64:CC64)</f>
        <v>0</v>
      </c>
      <c r="L64" s="240">
        <f t="shared" si="38"/>
        <v>0</v>
      </c>
      <c r="M64" s="185"/>
      <c r="N64" s="241">
        <v>0</v>
      </c>
      <c r="O64" s="241">
        <v>0</v>
      </c>
      <c r="P64" s="241">
        <v>0</v>
      </c>
      <c r="Q64" s="241">
        <v>0</v>
      </c>
      <c r="R64" s="241">
        <v>0</v>
      </c>
      <c r="S64" s="241">
        <v>0</v>
      </c>
      <c r="T64" s="241">
        <v>0</v>
      </c>
      <c r="U64" s="241">
        <v>0</v>
      </c>
      <c r="V64" s="241">
        <v>0</v>
      </c>
      <c r="W64" s="241">
        <v>0</v>
      </c>
      <c r="X64" s="241">
        <v>0</v>
      </c>
      <c r="Y64" s="241">
        <v>0</v>
      </c>
      <c r="Z64" s="241">
        <v>0</v>
      </c>
      <c r="AA64" s="241">
        <v>0</v>
      </c>
      <c r="AB64" s="241">
        <v>0</v>
      </c>
      <c r="AC64" s="241">
        <v>0</v>
      </c>
      <c r="AD64" s="242"/>
      <c r="AE64" s="241">
        <v>0</v>
      </c>
      <c r="AF64" s="241">
        <v>0</v>
      </c>
      <c r="AG64" s="241">
        <v>0</v>
      </c>
      <c r="AH64" s="169"/>
      <c r="AI64" s="169"/>
      <c r="AJ64" s="169"/>
      <c r="AK64" s="172"/>
      <c r="AL64" s="307"/>
      <c r="AM64" s="307"/>
      <c r="AN64" s="185"/>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7"/>
      <c r="CC64" s="167"/>
    </row>
    <row r="65" spans="1:81" ht="15" thickBot="1" x14ac:dyDescent="0.25">
      <c r="A65" s="134">
        <v>106</v>
      </c>
      <c r="B65" s="143" t="s">
        <v>129</v>
      </c>
      <c r="C65" s="143"/>
      <c r="D65" s="143" t="s">
        <v>171</v>
      </c>
      <c r="E65" s="143">
        <v>18572948</v>
      </c>
      <c r="F65" s="156">
        <f t="shared" si="39"/>
        <v>16715653</v>
      </c>
      <c r="G65" s="147">
        <v>20</v>
      </c>
      <c r="H65" s="143">
        <v>2</v>
      </c>
      <c r="I65" s="145">
        <f t="shared" si="36"/>
        <v>21</v>
      </c>
      <c r="J65" s="145">
        <f t="shared" si="37"/>
        <v>835782</v>
      </c>
      <c r="K65" s="237">
        <f>SUM(M65:AU65)</f>
        <v>16715653</v>
      </c>
      <c r="L65" s="238">
        <f t="shared" si="38"/>
        <v>0</v>
      </c>
      <c r="M65" s="168">
        <v>835795</v>
      </c>
      <c r="N65" s="168">
        <v>835782</v>
      </c>
      <c r="O65" s="168">
        <v>835782</v>
      </c>
      <c r="P65" s="168">
        <v>835782</v>
      </c>
      <c r="Q65" s="168">
        <v>835782</v>
      </c>
      <c r="R65" s="168">
        <v>835782</v>
      </c>
      <c r="S65" s="168">
        <v>835782</v>
      </c>
      <c r="T65" s="168">
        <v>835782</v>
      </c>
      <c r="U65" s="168">
        <v>835782</v>
      </c>
      <c r="V65" s="168">
        <v>835782</v>
      </c>
      <c r="W65" s="168">
        <v>835782</v>
      </c>
      <c r="X65" s="168">
        <v>835782</v>
      </c>
      <c r="Y65" s="168">
        <v>835782</v>
      </c>
      <c r="Z65" s="168">
        <v>835782</v>
      </c>
      <c r="AA65" s="168">
        <v>835782</v>
      </c>
      <c r="AB65" s="168">
        <v>835782</v>
      </c>
      <c r="AC65" s="168">
        <v>835782</v>
      </c>
      <c r="AD65" s="168">
        <v>835782</v>
      </c>
      <c r="AE65" s="168">
        <v>835782</v>
      </c>
      <c r="AF65" s="168">
        <v>835782</v>
      </c>
      <c r="AG65" s="172"/>
      <c r="AH65" s="169"/>
      <c r="AI65" s="143"/>
      <c r="AJ65" s="143"/>
      <c r="AK65" s="167"/>
      <c r="AL65" s="307"/>
      <c r="AM65" s="307"/>
      <c r="AN65" s="185"/>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43"/>
      <c r="CB65" s="145"/>
      <c r="CC65" s="145"/>
    </row>
    <row r="66" spans="1:81" ht="15" thickBot="1" x14ac:dyDescent="0.25">
      <c r="A66" s="186">
        <v>107</v>
      </c>
      <c r="B66" s="187" t="s">
        <v>127</v>
      </c>
      <c r="C66" s="187"/>
      <c r="D66" s="188" t="s">
        <v>172</v>
      </c>
      <c r="E66" s="188">
        <v>13677158</v>
      </c>
      <c r="F66" s="189">
        <f t="shared" si="39"/>
        <v>12309442</v>
      </c>
      <c r="G66" s="190">
        <v>15</v>
      </c>
      <c r="H66" s="187">
        <v>3</v>
      </c>
      <c r="I66" s="191">
        <f t="shared" si="36"/>
        <v>17</v>
      </c>
      <c r="J66" s="191">
        <f t="shared" si="37"/>
        <v>820629</v>
      </c>
      <c r="K66" s="228">
        <f>SUM(M66:RAT66)</f>
        <v>0</v>
      </c>
      <c r="L66" s="229">
        <f t="shared" si="38"/>
        <v>12309442</v>
      </c>
      <c r="M66" s="190"/>
      <c r="N66" s="194">
        <v>0</v>
      </c>
      <c r="O66" s="194">
        <v>0</v>
      </c>
      <c r="P66" s="194">
        <v>0</v>
      </c>
      <c r="Q66" s="194">
        <v>0</v>
      </c>
      <c r="R66" s="194">
        <v>0</v>
      </c>
      <c r="S66" s="194">
        <v>0</v>
      </c>
      <c r="T66" s="194">
        <v>0</v>
      </c>
      <c r="U66" s="194">
        <v>0</v>
      </c>
      <c r="V66" s="194">
        <v>0</v>
      </c>
      <c r="W66" s="194">
        <v>0</v>
      </c>
      <c r="X66" s="194">
        <v>0</v>
      </c>
      <c r="Y66" s="194">
        <v>0</v>
      </c>
      <c r="Z66" s="194">
        <v>0</v>
      </c>
      <c r="AA66" s="194">
        <v>0</v>
      </c>
      <c r="AB66" s="194">
        <v>0</v>
      </c>
      <c r="AC66" s="369"/>
      <c r="AD66" s="244"/>
      <c r="AE66" s="199"/>
      <c r="AF66" s="245"/>
      <c r="AG66" s="245"/>
      <c r="AH66" s="187"/>
      <c r="AI66" s="187"/>
      <c r="AJ66" s="187"/>
      <c r="AK66" s="197"/>
      <c r="AL66" s="308"/>
      <c r="AM66" s="308"/>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87"/>
      <c r="CC66" s="197"/>
    </row>
    <row r="67" spans="1:81" s="474" customFormat="1" ht="15" thickBot="1" x14ac:dyDescent="0.25">
      <c r="A67" s="474">
        <v>108</v>
      </c>
      <c r="B67" s="475" t="s">
        <v>127</v>
      </c>
      <c r="C67" s="475"/>
      <c r="D67" s="475" t="s">
        <v>173</v>
      </c>
      <c r="E67" s="475">
        <v>18461798</v>
      </c>
      <c r="F67" s="476">
        <f>ROUNDDOWN(E67*0.9,0)</f>
        <v>16615618</v>
      </c>
      <c r="G67" s="477">
        <v>20</v>
      </c>
      <c r="H67" s="475">
        <v>3</v>
      </c>
      <c r="I67" s="478">
        <f t="shared" si="36"/>
        <v>22</v>
      </c>
      <c r="J67" s="478">
        <f t="shared" si="37"/>
        <v>830780</v>
      </c>
      <c r="K67" s="479">
        <f>SUM(M67:AU67)</f>
        <v>20769523</v>
      </c>
      <c r="L67" s="480">
        <f t="shared" si="38"/>
        <v>-4153905</v>
      </c>
      <c r="M67" s="477"/>
      <c r="N67" s="475">
        <v>1038479</v>
      </c>
      <c r="O67" s="475">
        <v>1038476</v>
      </c>
      <c r="P67" s="475">
        <v>1038476</v>
      </c>
      <c r="Q67" s="475">
        <v>1038476</v>
      </c>
      <c r="R67" s="475">
        <v>1038476</v>
      </c>
      <c r="S67" s="475">
        <v>1038476</v>
      </c>
      <c r="T67" s="475">
        <v>1038476</v>
      </c>
      <c r="U67" s="475">
        <v>1038476</v>
      </c>
      <c r="V67" s="475">
        <v>1038476</v>
      </c>
      <c r="W67" s="475">
        <v>1038476</v>
      </c>
      <c r="X67" s="475">
        <v>1038476</v>
      </c>
      <c r="Y67" s="475">
        <v>1038476</v>
      </c>
      <c r="Z67" s="475">
        <v>1038476</v>
      </c>
      <c r="AA67" s="475">
        <v>1038476</v>
      </c>
      <c r="AB67" s="475">
        <v>1038476</v>
      </c>
      <c r="AC67" s="475">
        <v>1038476</v>
      </c>
      <c r="AD67" s="475">
        <v>1038476</v>
      </c>
      <c r="AE67" s="475">
        <v>1038476</v>
      </c>
      <c r="AF67" s="475">
        <v>1038476</v>
      </c>
      <c r="AG67" s="475">
        <v>1038476</v>
      </c>
      <c r="AH67" s="481"/>
      <c r="AI67" s="481"/>
      <c r="AJ67" s="475"/>
      <c r="AK67" s="482"/>
      <c r="AL67" s="483"/>
      <c r="AM67" s="483"/>
      <c r="AN67" s="484"/>
      <c r="AO67" s="485"/>
      <c r="AP67" s="485"/>
      <c r="AQ67" s="485"/>
      <c r="AR67" s="485"/>
      <c r="AS67" s="485"/>
      <c r="AT67" s="485"/>
      <c r="AU67" s="485"/>
      <c r="AV67" s="485"/>
      <c r="AW67" s="485"/>
      <c r="AX67" s="485"/>
      <c r="AY67" s="485"/>
      <c r="AZ67" s="485"/>
      <c r="BA67" s="485"/>
      <c r="BB67" s="485"/>
      <c r="BC67" s="485"/>
      <c r="BD67" s="485"/>
      <c r="BE67" s="485"/>
      <c r="BF67" s="485"/>
      <c r="BG67" s="485"/>
      <c r="BH67" s="485"/>
      <c r="BI67" s="485"/>
      <c r="BJ67" s="485"/>
      <c r="BK67" s="485"/>
      <c r="BL67" s="485"/>
      <c r="BM67" s="485"/>
      <c r="BN67" s="485"/>
      <c r="BO67" s="485"/>
      <c r="BP67" s="485"/>
      <c r="BQ67" s="485"/>
      <c r="BR67" s="485"/>
      <c r="BS67" s="485"/>
      <c r="BT67" s="485"/>
      <c r="BU67" s="485"/>
      <c r="BV67" s="485"/>
      <c r="BW67" s="485"/>
      <c r="BX67" s="485"/>
      <c r="BY67" s="485"/>
      <c r="BZ67" s="485"/>
      <c r="CA67" s="475"/>
      <c r="CB67" s="478"/>
      <c r="CC67" s="478"/>
    </row>
    <row r="68" spans="1:81" s="474" customFormat="1" ht="15" thickBot="1" x14ac:dyDescent="0.25">
      <c r="A68" s="474" t="s">
        <v>489</v>
      </c>
      <c r="B68" s="475" t="s">
        <v>127</v>
      </c>
      <c r="C68" s="475"/>
      <c r="D68" s="475" t="s">
        <v>495</v>
      </c>
      <c r="E68" s="475">
        <v>4615450</v>
      </c>
      <c r="F68" s="476">
        <v>4153905</v>
      </c>
      <c r="G68" s="477"/>
      <c r="H68" s="475"/>
      <c r="I68" s="478"/>
      <c r="J68" s="478"/>
      <c r="K68" s="479"/>
      <c r="L68" s="480"/>
      <c r="M68" s="477"/>
      <c r="N68" s="475"/>
      <c r="O68" s="475"/>
      <c r="P68" s="475"/>
      <c r="Q68" s="475"/>
      <c r="R68" s="475"/>
      <c r="S68" s="475"/>
      <c r="T68" s="475"/>
      <c r="U68" s="475"/>
      <c r="V68" s="475"/>
      <c r="W68" s="475"/>
      <c r="X68" s="475"/>
      <c r="Y68" s="475"/>
      <c r="Z68" s="475"/>
      <c r="AA68" s="475"/>
      <c r="AB68" s="475"/>
      <c r="AC68" s="475"/>
      <c r="AD68" s="475"/>
      <c r="AE68" s="475"/>
      <c r="AF68" s="486"/>
      <c r="AG68" s="475"/>
      <c r="AH68" s="481"/>
      <c r="AI68" s="481"/>
      <c r="AJ68" s="475"/>
      <c r="AK68" s="482"/>
      <c r="AL68" s="483"/>
      <c r="AM68" s="483"/>
      <c r="AN68" s="484"/>
      <c r="AO68" s="485"/>
      <c r="AP68" s="485"/>
      <c r="AQ68" s="485"/>
      <c r="AR68" s="485"/>
      <c r="AS68" s="485"/>
      <c r="AT68" s="485"/>
      <c r="AU68" s="485"/>
      <c r="AV68" s="485"/>
      <c r="AW68" s="485"/>
      <c r="AX68" s="485"/>
      <c r="AY68" s="485"/>
      <c r="AZ68" s="485"/>
      <c r="BA68" s="485"/>
      <c r="BB68" s="485"/>
      <c r="BC68" s="485"/>
      <c r="BD68" s="485"/>
      <c r="BE68" s="485"/>
      <c r="BF68" s="485"/>
      <c r="BG68" s="485"/>
      <c r="BH68" s="485"/>
      <c r="BI68" s="485"/>
      <c r="BJ68" s="485"/>
      <c r="BK68" s="485"/>
      <c r="BL68" s="485"/>
      <c r="BM68" s="485"/>
      <c r="BN68" s="485"/>
      <c r="BO68" s="485"/>
      <c r="BP68" s="485"/>
      <c r="BQ68" s="485"/>
      <c r="BR68" s="485"/>
      <c r="BS68" s="485"/>
      <c r="BT68" s="485"/>
      <c r="BU68" s="485"/>
      <c r="BV68" s="485"/>
      <c r="BW68" s="485"/>
      <c r="BX68" s="485"/>
      <c r="BY68" s="485"/>
      <c r="BZ68" s="485"/>
      <c r="CA68" s="475"/>
      <c r="CB68" s="478"/>
      <c r="CC68" s="478"/>
    </row>
    <row r="69" spans="1:81" s="474" customFormat="1" ht="15" thickBot="1" x14ac:dyDescent="0.25">
      <c r="A69" s="474" t="s">
        <v>490</v>
      </c>
      <c r="B69" s="475" t="s">
        <v>127</v>
      </c>
      <c r="C69" s="475"/>
      <c r="D69" s="475" t="s">
        <v>495</v>
      </c>
      <c r="E69" s="475">
        <v>-4615450</v>
      </c>
      <c r="F69" s="476">
        <v>-4153905</v>
      </c>
      <c r="G69" s="477"/>
      <c r="H69" s="475"/>
      <c r="I69" s="478"/>
      <c r="J69" s="478"/>
      <c r="K69" s="479"/>
      <c r="L69" s="480"/>
      <c r="M69" s="477"/>
      <c r="N69" s="475"/>
      <c r="O69" s="475"/>
      <c r="P69" s="475"/>
      <c r="Q69" s="475"/>
      <c r="R69" s="475"/>
      <c r="S69" s="475"/>
      <c r="T69" s="475"/>
      <c r="U69" s="475"/>
      <c r="V69" s="475"/>
      <c r="W69" s="475"/>
      <c r="X69" s="475"/>
      <c r="Y69" s="475"/>
      <c r="Z69" s="475"/>
      <c r="AA69" s="475"/>
      <c r="AB69" s="475"/>
      <c r="AC69" s="475"/>
      <c r="AD69" s="475"/>
      <c r="AE69" s="475"/>
      <c r="AF69" s="486"/>
      <c r="AG69" s="475"/>
      <c r="AH69" s="481"/>
      <c r="AI69" s="481"/>
      <c r="AJ69" s="475"/>
      <c r="AK69" s="482"/>
      <c r="AL69" s="483"/>
      <c r="AM69" s="483"/>
      <c r="AN69" s="484"/>
      <c r="AO69" s="485"/>
      <c r="AP69" s="485"/>
      <c r="AQ69" s="485"/>
      <c r="AR69" s="485"/>
      <c r="AS69" s="485"/>
      <c r="AT69" s="485"/>
      <c r="AU69" s="485"/>
      <c r="AV69" s="485"/>
      <c r="AW69" s="485"/>
      <c r="AX69" s="485"/>
      <c r="AY69" s="485"/>
      <c r="AZ69" s="485"/>
      <c r="BA69" s="485"/>
      <c r="BB69" s="485"/>
      <c r="BC69" s="485"/>
      <c r="BD69" s="485"/>
      <c r="BE69" s="485"/>
      <c r="BF69" s="485"/>
      <c r="BG69" s="485"/>
      <c r="BH69" s="485"/>
      <c r="BI69" s="485"/>
      <c r="BJ69" s="485"/>
      <c r="BK69" s="485"/>
      <c r="BL69" s="485"/>
      <c r="BM69" s="485"/>
      <c r="BN69" s="485"/>
      <c r="BO69" s="485"/>
      <c r="BP69" s="485"/>
      <c r="BQ69" s="485"/>
      <c r="BR69" s="485"/>
      <c r="BS69" s="485"/>
      <c r="BT69" s="485"/>
      <c r="BU69" s="485"/>
      <c r="BV69" s="485"/>
      <c r="BW69" s="485"/>
      <c r="BX69" s="485"/>
      <c r="BY69" s="485"/>
      <c r="BZ69" s="485"/>
      <c r="CA69" s="475"/>
      <c r="CB69" s="478"/>
      <c r="CC69" s="478"/>
    </row>
    <row r="70" spans="1:81" ht="15" thickBot="1" x14ac:dyDescent="0.25">
      <c r="A70" s="134">
        <v>109</v>
      </c>
      <c r="B70" s="143" t="s">
        <v>146</v>
      </c>
      <c r="C70" s="143"/>
      <c r="D70" s="143" t="s">
        <v>174</v>
      </c>
      <c r="E70" s="143">
        <v>3218629</v>
      </c>
      <c r="F70" s="156">
        <f t="shared" si="39"/>
        <v>2896766</v>
      </c>
      <c r="G70" s="147">
        <v>15</v>
      </c>
      <c r="H70" s="143">
        <v>3</v>
      </c>
      <c r="I70" s="145">
        <f t="shared" si="36"/>
        <v>17</v>
      </c>
      <c r="J70" s="145">
        <f t="shared" si="37"/>
        <v>193117</v>
      </c>
      <c r="K70" s="237">
        <f>SUM(M70:AU70)</f>
        <v>2896766</v>
      </c>
      <c r="L70" s="238">
        <f t="shared" si="38"/>
        <v>0</v>
      </c>
      <c r="M70" s="147"/>
      <c r="N70" s="168">
        <v>193128</v>
      </c>
      <c r="O70" s="168">
        <v>193117</v>
      </c>
      <c r="P70" s="168">
        <v>193117</v>
      </c>
      <c r="Q70" s="168">
        <v>193117</v>
      </c>
      <c r="R70" s="168">
        <v>193117</v>
      </c>
      <c r="S70" s="168">
        <v>193117</v>
      </c>
      <c r="T70" s="168">
        <v>193117</v>
      </c>
      <c r="U70" s="168">
        <v>193117</v>
      </c>
      <c r="V70" s="168">
        <v>193117</v>
      </c>
      <c r="W70" s="168">
        <v>193117</v>
      </c>
      <c r="X70" s="168">
        <v>193117</v>
      </c>
      <c r="Y70" s="168">
        <v>193117</v>
      </c>
      <c r="Z70" s="168">
        <v>193117</v>
      </c>
      <c r="AA70" s="168">
        <v>193117</v>
      </c>
      <c r="AB70" s="168">
        <v>193117</v>
      </c>
      <c r="AC70" s="184"/>
      <c r="AD70" s="184"/>
      <c r="AE70" s="184"/>
      <c r="AF70" s="135"/>
      <c r="AG70" s="184"/>
      <c r="AH70" s="169"/>
      <c r="AI70" s="167"/>
      <c r="AJ70" s="143"/>
      <c r="AK70" s="386"/>
      <c r="AL70" s="307"/>
      <c r="AM70" s="307"/>
      <c r="AN70" s="185"/>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69"/>
      <c r="BR70" s="169"/>
      <c r="BS70" s="169"/>
      <c r="BT70" s="169"/>
      <c r="BU70" s="169"/>
      <c r="BV70" s="169"/>
      <c r="BW70" s="169"/>
      <c r="BX70" s="169"/>
      <c r="BY70" s="169"/>
      <c r="BZ70" s="169"/>
      <c r="CA70" s="143"/>
      <c r="CB70" s="145"/>
      <c r="CC70" s="145"/>
    </row>
    <row r="71" spans="1:81" ht="15" thickBot="1" x14ac:dyDescent="0.25">
      <c r="A71" s="134">
        <v>110</v>
      </c>
      <c r="B71" s="143" t="s">
        <v>146</v>
      </c>
      <c r="C71" s="143"/>
      <c r="D71" s="143" t="s">
        <v>175</v>
      </c>
      <c r="E71" s="143">
        <v>4820894</v>
      </c>
      <c r="F71" s="156">
        <f t="shared" si="39"/>
        <v>4338804</v>
      </c>
      <c r="G71" s="147">
        <v>20</v>
      </c>
      <c r="H71" s="143">
        <v>3</v>
      </c>
      <c r="I71" s="145">
        <f t="shared" si="36"/>
        <v>22</v>
      </c>
      <c r="J71" s="145">
        <f t="shared" si="37"/>
        <v>216940</v>
      </c>
      <c r="K71" s="237">
        <f>SUM(M71:AU71)</f>
        <v>4338804</v>
      </c>
      <c r="L71" s="238">
        <f t="shared" si="38"/>
        <v>0</v>
      </c>
      <c r="M71" s="147"/>
      <c r="N71" s="168">
        <v>216944</v>
      </c>
      <c r="O71" s="168">
        <v>216940</v>
      </c>
      <c r="P71" s="168">
        <v>216940</v>
      </c>
      <c r="Q71" s="168">
        <v>216940</v>
      </c>
      <c r="R71" s="168">
        <v>216940</v>
      </c>
      <c r="S71" s="168">
        <v>216940</v>
      </c>
      <c r="T71" s="168">
        <v>216940</v>
      </c>
      <c r="U71" s="168">
        <v>216940</v>
      </c>
      <c r="V71" s="168">
        <v>216940</v>
      </c>
      <c r="W71" s="168">
        <v>216940</v>
      </c>
      <c r="X71" s="168">
        <v>216940</v>
      </c>
      <c r="Y71" s="168">
        <v>216940</v>
      </c>
      <c r="Z71" s="168">
        <v>216940</v>
      </c>
      <c r="AA71" s="168">
        <v>216940</v>
      </c>
      <c r="AB71" s="168">
        <v>216940</v>
      </c>
      <c r="AC71" s="168">
        <v>216940</v>
      </c>
      <c r="AD71" s="168">
        <v>216940</v>
      </c>
      <c r="AE71" s="168">
        <v>216940</v>
      </c>
      <c r="AF71" s="168">
        <v>216940</v>
      </c>
      <c r="AG71" s="168">
        <v>216940</v>
      </c>
      <c r="AH71" s="167"/>
      <c r="AI71" s="167"/>
      <c r="AJ71" s="143"/>
      <c r="AK71" s="182"/>
      <c r="AL71" s="307"/>
      <c r="AM71" s="307"/>
      <c r="AN71" s="185"/>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69"/>
      <c r="BR71" s="169"/>
      <c r="BS71" s="169"/>
      <c r="BT71" s="169"/>
      <c r="BU71" s="169"/>
      <c r="BV71" s="169"/>
      <c r="BW71" s="169"/>
      <c r="BX71" s="169"/>
      <c r="BY71" s="169"/>
      <c r="BZ71" s="169"/>
      <c r="CA71" s="143"/>
      <c r="CB71" s="145"/>
      <c r="CC71" s="145"/>
    </row>
    <row r="72" spans="1:81" ht="15" thickBot="1" x14ac:dyDescent="0.25">
      <c r="A72" s="134">
        <v>111</v>
      </c>
      <c r="B72" s="143" t="s">
        <v>129</v>
      </c>
      <c r="C72" s="143"/>
      <c r="D72" s="143" t="s">
        <v>394</v>
      </c>
      <c r="E72" s="143">
        <v>6895479</v>
      </c>
      <c r="F72" s="156">
        <f t="shared" si="39"/>
        <v>6205931</v>
      </c>
      <c r="G72" s="147">
        <v>10</v>
      </c>
      <c r="H72" s="143">
        <v>3</v>
      </c>
      <c r="I72" s="145">
        <f t="shared" si="36"/>
        <v>12</v>
      </c>
      <c r="J72" s="145">
        <f t="shared" si="37"/>
        <v>620593</v>
      </c>
      <c r="K72" s="237">
        <f>SUM(M72:AU72)</f>
        <v>6205931</v>
      </c>
      <c r="L72" s="238">
        <f t="shared" si="38"/>
        <v>0</v>
      </c>
      <c r="M72" s="185"/>
      <c r="N72" s="168">
        <v>620594</v>
      </c>
      <c r="O72" s="168">
        <v>620593</v>
      </c>
      <c r="P72" s="168">
        <v>620593</v>
      </c>
      <c r="Q72" s="168">
        <v>620593</v>
      </c>
      <c r="R72" s="168">
        <v>620593</v>
      </c>
      <c r="S72" s="168">
        <v>620593</v>
      </c>
      <c r="T72" s="168">
        <v>620593</v>
      </c>
      <c r="U72" s="168">
        <v>620593</v>
      </c>
      <c r="V72" s="168">
        <v>620593</v>
      </c>
      <c r="W72" s="168">
        <v>620593</v>
      </c>
      <c r="X72" s="167"/>
      <c r="Y72" s="167"/>
      <c r="AA72" s="246"/>
      <c r="AB72" s="184"/>
      <c r="AC72" s="184"/>
      <c r="AD72" s="184"/>
      <c r="AE72" s="184"/>
      <c r="AF72" s="169"/>
      <c r="AG72" s="169"/>
      <c r="AH72" s="169"/>
      <c r="AI72" s="169"/>
      <c r="AJ72" s="169"/>
      <c r="AK72" s="167"/>
      <c r="AL72" s="307"/>
      <c r="AM72" s="307"/>
      <c r="AN72" s="185"/>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43"/>
      <c r="CB72" s="145"/>
      <c r="CC72" s="145"/>
    </row>
    <row r="73" spans="1:81" s="370" customFormat="1" ht="15" thickBot="1" x14ac:dyDescent="0.25">
      <c r="A73" s="370">
        <v>112</v>
      </c>
      <c r="B73" s="371" t="s">
        <v>129</v>
      </c>
      <c r="C73" s="371"/>
      <c r="D73" s="372" t="s">
        <v>176</v>
      </c>
      <c r="E73" s="372">
        <v>7650000</v>
      </c>
      <c r="F73" s="373">
        <f t="shared" si="39"/>
        <v>6885000</v>
      </c>
      <c r="G73" s="374">
        <v>15</v>
      </c>
      <c r="H73" s="371">
        <v>15</v>
      </c>
      <c r="I73" s="375">
        <f t="shared" si="36"/>
        <v>29</v>
      </c>
      <c r="J73" s="375">
        <f t="shared" si="37"/>
        <v>459000</v>
      </c>
      <c r="K73" s="376">
        <f t="shared" ref="K73:K84" si="40">SUM(M73:AT73)</f>
        <v>5967000</v>
      </c>
      <c r="L73" s="377">
        <f t="shared" si="38"/>
        <v>918000</v>
      </c>
      <c r="M73" s="374"/>
      <c r="N73" s="371"/>
      <c r="O73" s="371"/>
      <c r="P73" s="371"/>
      <c r="Q73" s="371"/>
      <c r="R73" s="371"/>
      <c r="S73" s="371"/>
      <c r="T73" s="371"/>
      <c r="U73" s="371"/>
      <c r="V73" s="371"/>
      <c r="W73" s="371"/>
      <c r="X73" s="371"/>
      <c r="Y73" s="371"/>
      <c r="Z73" s="378">
        <v>459000</v>
      </c>
      <c r="AA73" s="378">
        <v>459000</v>
      </c>
      <c r="AB73" s="378">
        <v>459000</v>
      </c>
      <c r="AC73" s="378">
        <v>459000</v>
      </c>
      <c r="AD73" s="378">
        <v>459000</v>
      </c>
      <c r="AE73" s="378">
        <v>459000</v>
      </c>
      <c r="AF73" s="378">
        <v>459000</v>
      </c>
      <c r="AG73" s="378">
        <v>459000</v>
      </c>
      <c r="AH73" s="378">
        <v>459000</v>
      </c>
      <c r="AI73" s="378">
        <v>459000</v>
      </c>
      <c r="AJ73" s="378">
        <v>459000</v>
      </c>
      <c r="AK73" s="387">
        <v>459000</v>
      </c>
      <c r="AL73" s="392">
        <v>459000</v>
      </c>
      <c r="AM73" s="392">
        <v>0</v>
      </c>
      <c r="AN73" s="388">
        <v>0</v>
      </c>
      <c r="AO73" s="379"/>
      <c r="AP73" s="379"/>
      <c r="AQ73" s="371"/>
      <c r="AR73" s="374"/>
      <c r="AS73" s="380"/>
      <c r="AT73" s="380"/>
      <c r="AU73" s="380"/>
      <c r="AV73" s="380"/>
      <c r="AW73" s="380"/>
      <c r="AX73" s="380"/>
      <c r="AY73" s="380"/>
      <c r="AZ73" s="380"/>
      <c r="BA73" s="380"/>
      <c r="BB73" s="380"/>
      <c r="BC73" s="380"/>
      <c r="BD73" s="380"/>
      <c r="BE73" s="380"/>
      <c r="BF73" s="380"/>
      <c r="BG73" s="380"/>
      <c r="BH73" s="380"/>
      <c r="BI73" s="380"/>
      <c r="BJ73" s="380"/>
      <c r="BK73" s="380"/>
      <c r="BL73" s="380"/>
      <c r="BM73" s="380"/>
      <c r="BN73" s="380"/>
      <c r="BO73" s="380"/>
      <c r="BP73" s="380"/>
      <c r="BQ73" s="380"/>
      <c r="BR73" s="380"/>
      <c r="BS73" s="380"/>
      <c r="BT73" s="380"/>
      <c r="BU73" s="380"/>
      <c r="BV73" s="380"/>
      <c r="BW73" s="380"/>
      <c r="BX73" s="380"/>
      <c r="BY73" s="380"/>
      <c r="BZ73" s="380"/>
      <c r="CA73" s="380"/>
      <c r="CB73" s="379"/>
      <c r="CC73" s="379"/>
    </row>
    <row r="74" spans="1:81" ht="15" thickBot="1" x14ac:dyDescent="0.25">
      <c r="A74" s="134">
        <v>113</v>
      </c>
      <c r="B74" s="448" t="s">
        <v>129</v>
      </c>
      <c r="C74" s="448"/>
      <c r="D74" s="448" t="s">
        <v>172</v>
      </c>
      <c r="E74" s="448">
        <v>7400000</v>
      </c>
      <c r="F74" s="447">
        <f t="shared" si="39"/>
        <v>6660000</v>
      </c>
      <c r="G74" s="147">
        <v>15</v>
      </c>
      <c r="H74" s="143">
        <v>15</v>
      </c>
      <c r="I74" s="145">
        <f t="shared" si="36"/>
        <v>29</v>
      </c>
      <c r="J74" s="145">
        <f t="shared" si="37"/>
        <v>444000</v>
      </c>
      <c r="K74" s="237">
        <f t="shared" ref="K74:K83" si="41">SUM(M74:AU74)</f>
        <v>6660000</v>
      </c>
      <c r="L74" s="238">
        <f t="shared" si="38"/>
        <v>0</v>
      </c>
      <c r="M74" s="147"/>
      <c r="N74" s="143"/>
      <c r="O74" s="143"/>
      <c r="P74" s="143"/>
      <c r="Q74" s="143"/>
      <c r="R74" s="143"/>
      <c r="S74" s="143"/>
      <c r="T74" s="143"/>
      <c r="U74" s="143"/>
      <c r="V74" s="143"/>
      <c r="W74" s="143"/>
      <c r="X74" s="143"/>
      <c r="Y74" s="143"/>
      <c r="Z74" s="168">
        <v>444000</v>
      </c>
      <c r="AA74" s="168">
        <v>444000</v>
      </c>
      <c r="AB74" s="168">
        <v>444000</v>
      </c>
      <c r="AC74" s="168">
        <v>444000</v>
      </c>
      <c r="AD74" s="168">
        <v>444000</v>
      </c>
      <c r="AE74" s="168">
        <v>444000</v>
      </c>
      <c r="AF74" s="168">
        <v>444000</v>
      </c>
      <c r="AG74" s="168">
        <v>444000</v>
      </c>
      <c r="AH74" s="168">
        <v>444000</v>
      </c>
      <c r="AI74" s="168">
        <v>444000</v>
      </c>
      <c r="AJ74" s="168">
        <v>444000</v>
      </c>
      <c r="AK74" s="271">
        <v>444000</v>
      </c>
      <c r="AL74" s="288">
        <v>444000</v>
      </c>
      <c r="AM74" s="288">
        <v>444000</v>
      </c>
      <c r="AN74" s="166">
        <v>444000</v>
      </c>
      <c r="AO74" s="167"/>
      <c r="AP74" s="167"/>
      <c r="AQ74" s="143"/>
      <c r="AR74" s="147"/>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69"/>
      <c r="BR74" s="169"/>
      <c r="BS74" s="169"/>
      <c r="BT74" s="169"/>
      <c r="BU74" s="169"/>
      <c r="BV74" s="169"/>
      <c r="BW74" s="169"/>
      <c r="BX74" s="169"/>
      <c r="BY74" s="169"/>
      <c r="BZ74" s="169"/>
      <c r="CA74" s="143"/>
      <c r="CB74" s="145"/>
      <c r="CC74" s="145"/>
    </row>
    <row r="75" spans="1:81" ht="15" thickBot="1" x14ac:dyDescent="0.25">
      <c r="A75" s="134">
        <v>114</v>
      </c>
      <c r="B75" s="143" t="s">
        <v>129</v>
      </c>
      <c r="C75" s="143"/>
      <c r="D75" s="143" t="s">
        <v>177</v>
      </c>
      <c r="E75" s="143">
        <f>32000000+600000</f>
        <v>32600000</v>
      </c>
      <c r="F75" s="156">
        <f t="shared" si="39"/>
        <v>29340000</v>
      </c>
      <c r="G75" s="147">
        <v>20</v>
      </c>
      <c r="H75" s="143">
        <v>17</v>
      </c>
      <c r="I75" s="145">
        <f t="shared" si="36"/>
        <v>36</v>
      </c>
      <c r="J75" s="145">
        <f t="shared" si="37"/>
        <v>1467000</v>
      </c>
      <c r="K75" s="237">
        <f t="shared" si="41"/>
        <v>29340000</v>
      </c>
      <c r="L75" s="238">
        <f t="shared" si="38"/>
        <v>0</v>
      </c>
      <c r="M75" s="185"/>
      <c r="N75" s="143"/>
      <c r="O75" s="143"/>
      <c r="P75" s="143"/>
      <c r="Q75" s="143"/>
      <c r="R75" s="143"/>
      <c r="S75" s="143"/>
      <c r="T75" s="143"/>
      <c r="U75" s="143"/>
      <c r="V75" s="143"/>
      <c r="W75" s="143"/>
      <c r="X75" s="143"/>
      <c r="Y75" s="143"/>
      <c r="Z75" s="143"/>
      <c r="AA75" s="146"/>
      <c r="AB75" s="168">
        <v>1467000</v>
      </c>
      <c r="AC75" s="168">
        <v>1467000</v>
      </c>
      <c r="AD75" s="168">
        <v>1467000</v>
      </c>
      <c r="AE75" s="168">
        <v>1467000</v>
      </c>
      <c r="AF75" s="168">
        <v>1467000</v>
      </c>
      <c r="AG75" s="168">
        <v>1467000</v>
      </c>
      <c r="AH75" s="168">
        <v>1467000</v>
      </c>
      <c r="AI75" s="168">
        <v>1467000</v>
      </c>
      <c r="AJ75" s="168">
        <v>1467000</v>
      </c>
      <c r="AK75" s="271">
        <v>1467000</v>
      </c>
      <c r="AL75" s="288">
        <v>1467000</v>
      </c>
      <c r="AM75" s="288">
        <v>1467000</v>
      </c>
      <c r="AN75" s="166">
        <v>1467000</v>
      </c>
      <c r="AO75" s="168">
        <v>1467000</v>
      </c>
      <c r="AP75" s="168">
        <v>1467000</v>
      </c>
      <c r="AQ75" s="168">
        <v>1467000</v>
      </c>
      <c r="AR75" s="168">
        <v>1467000</v>
      </c>
      <c r="AS75" s="168">
        <v>1467000</v>
      </c>
      <c r="AT75" s="168">
        <v>1467000</v>
      </c>
      <c r="AU75" s="168">
        <v>1467000</v>
      </c>
      <c r="AV75" s="169"/>
      <c r="AW75" s="167"/>
      <c r="AX75" s="143"/>
      <c r="AY75" s="143"/>
      <c r="AZ75" s="185"/>
      <c r="BA75" s="169"/>
      <c r="BB75" s="169"/>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43"/>
      <c r="CB75" s="145"/>
      <c r="CC75" s="145"/>
    </row>
    <row r="76" spans="1:81" ht="15" thickBot="1" x14ac:dyDescent="0.25">
      <c r="A76" s="134">
        <v>115</v>
      </c>
      <c r="B76" s="143" t="s">
        <v>129</v>
      </c>
      <c r="C76" s="143"/>
      <c r="D76" s="143" t="s">
        <v>178</v>
      </c>
      <c r="E76" s="143">
        <v>20690033</v>
      </c>
      <c r="F76" s="156">
        <f t="shared" si="39"/>
        <v>18621029</v>
      </c>
      <c r="G76" s="147">
        <v>15</v>
      </c>
      <c r="H76" s="143">
        <v>19</v>
      </c>
      <c r="I76" s="145">
        <f t="shared" si="36"/>
        <v>33</v>
      </c>
      <c r="J76" s="145">
        <f t="shared" si="37"/>
        <v>1241401</v>
      </c>
      <c r="K76" s="237">
        <f t="shared" si="41"/>
        <v>18621029</v>
      </c>
      <c r="L76" s="238">
        <f t="shared" si="38"/>
        <v>0</v>
      </c>
      <c r="M76" s="185"/>
      <c r="N76" s="143"/>
      <c r="O76" s="143"/>
      <c r="P76" s="143"/>
      <c r="Q76" s="143"/>
      <c r="R76" s="143"/>
      <c r="S76" s="143"/>
      <c r="T76" s="143"/>
      <c r="U76" s="143"/>
      <c r="V76" s="143"/>
      <c r="W76" s="143"/>
      <c r="X76" s="143"/>
      <c r="Y76" s="143"/>
      <c r="Z76" s="143"/>
      <c r="AA76" s="146"/>
      <c r="AB76" s="146"/>
      <c r="AC76" s="146"/>
      <c r="AD76" s="168">
        <v>1241415</v>
      </c>
      <c r="AE76" s="168">
        <v>1241401</v>
      </c>
      <c r="AF76" s="168">
        <v>1241401</v>
      </c>
      <c r="AG76" s="168">
        <v>1241401</v>
      </c>
      <c r="AH76" s="168">
        <v>1241401</v>
      </c>
      <c r="AI76" s="168">
        <v>1241401</v>
      </c>
      <c r="AJ76" s="168">
        <v>1241401</v>
      </c>
      <c r="AK76" s="271">
        <v>1241401</v>
      </c>
      <c r="AL76" s="288">
        <v>1241401</v>
      </c>
      <c r="AM76" s="288">
        <v>1241401</v>
      </c>
      <c r="AN76" s="166">
        <v>1241401</v>
      </c>
      <c r="AO76" s="168">
        <v>1241401</v>
      </c>
      <c r="AP76" s="168">
        <v>1241401</v>
      </c>
      <c r="AQ76" s="168">
        <v>1241401</v>
      </c>
      <c r="AR76" s="168">
        <v>1241401</v>
      </c>
      <c r="AS76" s="169"/>
      <c r="AT76" s="143"/>
      <c r="AU76" s="143"/>
      <c r="AV76" s="143"/>
      <c r="AW76" s="167"/>
      <c r="AX76" s="169"/>
      <c r="AY76" s="143"/>
      <c r="AZ76" s="185"/>
      <c r="BA76" s="169"/>
      <c r="BB76" s="169"/>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43"/>
      <c r="CB76" s="145"/>
      <c r="CC76" s="145"/>
    </row>
    <row r="77" spans="1:81" ht="15" thickBot="1" x14ac:dyDescent="0.25">
      <c r="A77" s="134">
        <v>116</v>
      </c>
      <c r="B77" s="143" t="s">
        <v>129</v>
      </c>
      <c r="C77" s="143"/>
      <c r="D77" s="143" t="s">
        <v>179</v>
      </c>
      <c r="E77" s="143">
        <v>10252743</v>
      </c>
      <c r="F77" s="156">
        <f t="shared" si="39"/>
        <v>9227468</v>
      </c>
      <c r="G77" s="147">
        <v>20</v>
      </c>
      <c r="H77" s="143">
        <v>19</v>
      </c>
      <c r="I77" s="145">
        <f t="shared" si="36"/>
        <v>38</v>
      </c>
      <c r="J77" s="145">
        <f t="shared" si="37"/>
        <v>461373</v>
      </c>
      <c r="K77" s="237">
        <f t="shared" si="41"/>
        <v>8304722</v>
      </c>
      <c r="L77" s="238">
        <f t="shared" si="38"/>
        <v>922746</v>
      </c>
      <c r="M77" s="185"/>
      <c r="N77" s="143"/>
      <c r="O77" s="143"/>
      <c r="P77" s="143"/>
      <c r="Q77" s="143"/>
      <c r="R77" s="143"/>
      <c r="S77" s="143"/>
      <c r="T77" s="143"/>
      <c r="U77" s="143"/>
      <c r="V77" s="143"/>
      <c r="W77" s="143"/>
      <c r="X77" s="143"/>
      <c r="Y77" s="143"/>
      <c r="Z77" s="143"/>
      <c r="AA77" s="146"/>
      <c r="AB77" s="146"/>
      <c r="AC77" s="146"/>
      <c r="AD77" s="168">
        <v>461381</v>
      </c>
      <c r="AE77" s="168">
        <v>461373</v>
      </c>
      <c r="AF77" s="168">
        <v>461373</v>
      </c>
      <c r="AG77" s="168">
        <v>461373</v>
      </c>
      <c r="AH77" s="168">
        <v>461373</v>
      </c>
      <c r="AI77" s="168">
        <v>461373</v>
      </c>
      <c r="AJ77" s="168">
        <v>461373</v>
      </c>
      <c r="AK77" s="271">
        <v>461373</v>
      </c>
      <c r="AL77" s="288">
        <v>461373</v>
      </c>
      <c r="AM77" s="288">
        <v>461373</v>
      </c>
      <c r="AN77" s="166">
        <v>461373</v>
      </c>
      <c r="AO77" s="168">
        <v>461373</v>
      </c>
      <c r="AP77" s="168">
        <v>461373</v>
      </c>
      <c r="AQ77" s="168">
        <v>461373</v>
      </c>
      <c r="AR77" s="168">
        <v>461373</v>
      </c>
      <c r="AS77" s="168">
        <v>461373</v>
      </c>
      <c r="AT77" s="168">
        <v>461373</v>
      </c>
      <c r="AU77" s="168">
        <v>461373</v>
      </c>
      <c r="AV77" s="168">
        <v>461373</v>
      </c>
      <c r="AW77" s="168">
        <v>461373</v>
      </c>
      <c r="AX77" s="169"/>
      <c r="AY77" s="143"/>
      <c r="AZ77" s="147"/>
      <c r="BA77" s="169"/>
      <c r="BB77" s="169"/>
      <c r="BC77" s="169"/>
      <c r="BD77" s="169"/>
      <c r="BE77" s="169"/>
      <c r="BF77" s="169"/>
      <c r="BG77" s="169"/>
      <c r="BH77" s="169"/>
      <c r="BI77" s="169"/>
      <c r="BJ77" s="169"/>
      <c r="BK77" s="169"/>
      <c r="BL77" s="169"/>
      <c r="BM77" s="169"/>
      <c r="BN77" s="169"/>
      <c r="BO77" s="169"/>
      <c r="BP77" s="169"/>
      <c r="BQ77" s="169"/>
      <c r="BR77" s="169"/>
      <c r="BS77" s="169"/>
      <c r="BT77" s="169"/>
      <c r="BU77" s="169"/>
      <c r="BV77" s="169"/>
      <c r="BW77" s="169"/>
      <c r="BX77" s="169"/>
      <c r="BY77" s="169"/>
      <c r="BZ77" s="169"/>
      <c r="CA77" s="143"/>
      <c r="CB77" s="145"/>
      <c r="CC77" s="145"/>
    </row>
    <row r="78" spans="1:81" ht="15" thickBot="1" x14ac:dyDescent="0.25">
      <c r="A78" s="134">
        <v>117</v>
      </c>
      <c r="B78" s="143" t="s">
        <v>129</v>
      </c>
      <c r="C78" s="143"/>
      <c r="D78" s="143" t="s">
        <v>180</v>
      </c>
      <c r="E78" s="143">
        <v>3079429</v>
      </c>
      <c r="F78" s="156">
        <f t="shared" si="39"/>
        <v>2771486</v>
      </c>
      <c r="G78" s="147">
        <v>15</v>
      </c>
      <c r="H78" s="143">
        <v>19</v>
      </c>
      <c r="I78" s="145">
        <f t="shared" si="36"/>
        <v>33</v>
      </c>
      <c r="J78" s="145">
        <f t="shared" si="37"/>
        <v>184765</v>
      </c>
      <c r="K78" s="237">
        <f t="shared" si="41"/>
        <v>2771486</v>
      </c>
      <c r="L78" s="238">
        <f t="shared" si="38"/>
        <v>0</v>
      </c>
      <c r="M78" s="185"/>
      <c r="N78" s="143"/>
      <c r="O78" s="143"/>
      <c r="P78" s="143"/>
      <c r="Q78" s="143"/>
      <c r="R78" s="143"/>
      <c r="S78" s="143"/>
      <c r="T78" s="143"/>
      <c r="U78" s="143"/>
      <c r="V78" s="143"/>
      <c r="W78" s="143"/>
      <c r="X78" s="143"/>
      <c r="Y78" s="143"/>
      <c r="Z78" s="143"/>
      <c r="AA78" s="146"/>
      <c r="AB78" s="146"/>
      <c r="AC78" s="146"/>
      <c r="AD78" s="168">
        <v>184776</v>
      </c>
      <c r="AE78" s="168">
        <v>184765</v>
      </c>
      <c r="AF78" s="168">
        <v>184765</v>
      </c>
      <c r="AG78" s="168">
        <v>184765</v>
      </c>
      <c r="AH78" s="168">
        <v>184765</v>
      </c>
      <c r="AI78" s="168">
        <v>184765</v>
      </c>
      <c r="AJ78" s="168">
        <v>184765</v>
      </c>
      <c r="AK78" s="271">
        <v>184765</v>
      </c>
      <c r="AL78" s="288">
        <v>184765</v>
      </c>
      <c r="AM78" s="288">
        <v>184765</v>
      </c>
      <c r="AN78" s="166">
        <v>184765</v>
      </c>
      <c r="AO78" s="168">
        <v>184765</v>
      </c>
      <c r="AP78" s="168">
        <v>184765</v>
      </c>
      <c r="AQ78" s="168">
        <v>184765</v>
      </c>
      <c r="AR78" s="168">
        <v>184765</v>
      </c>
      <c r="AS78" s="169"/>
      <c r="AT78" s="143"/>
      <c r="AU78" s="143"/>
      <c r="AV78" s="143"/>
      <c r="AW78" s="167"/>
      <c r="AX78" s="169"/>
      <c r="AY78" s="169"/>
      <c r="AZ78" s="185"/>
      <c r="BA78" s="169"/>
      <c r="BB78" s="169"/>
      <c r="BC78" s="169"/>
      <c r="BD78" s="169"/>
      <c r="BE78" s="169"/>
      <c r="BF78" s="169"/>
      <c r="BG78" s="169"/>
      <c r="BH78" s="169"/>
      <c r="BI78" s="169"/>
      <c r="BJ78" s="169"/>
      <c r="BK78" s="169"/>
      <c r="BL78" s="169"/>
      <c r="BM78" s="169"/>
      <c r="BN78" s="169"/>
      <c r="BO78" s="169"/>
      <c r="BP78" s="169"/>
      <c r="BQ78" s="169"/>
      <c r="BR78" s="169"/>
      <c r="BS78" s="169"/>
      <c r="BT78" s="169"/>
      <c r="BU78" s="169"/>
      <c r="BV78" s="169"/>
      <c r="BW78" s="169"/>
      <c r="BX78" s="169"/>
      <c r="BY78" s="169"/>
      <c r="BZ78" s="169"/>
      <c r="CA78" s="143"/>
      <c r="CB78" s="145"/>
      <c r="CC78" s="145"/>
    </row>
    <row r="79" spans="1:81" ht="15" thickBot="1" x14ac:dyDescent="0.25">
      <c r="A79" s="134">
        <v>118</v>
      </c>
      <c r="B79" s="143" t="s">
        <v>129</v>
      </c>
      <c r="C79" s="182"/>
      <c r="D79" s="143" t="s">
        <v>181</v>
      </c>
      <c r="E79" s="143">
        <v>2490000</v>
      </c>
      <c r="F79" s="156">
        <f t="shared" si="39"/>
        <v>2241000</v>
      </c>
      <c r="G79" s="147">
        <v>5</v>
      </c>
      <c r="H79" s="143">
        <v>18</v>
      </c>
      <c r="I79" s="145">
        <f t="shared" si="36"/>
        <v>22</v>
      </c>
      <c r="J79" s="145">
        <f t="shared" si="37"/>
        <v>448200</v>
      </c>
      <c r="K79" s="237">
        <f t="shared" si="41"/>
        <v>2241000</v>
      </c>
      <c r="L79" s="238">
        <f t="shared" si="38"/>
        <v>0</v>
      </c>
      <c r="M79" s="185"/>
      <c r="N79" s="143"/>
      <c r="O79" s="143"/>
      <c r="P79" s="143"/>
      <c r="Q79" s="143"/>
      <c r="R79" s="143"/>
      <c r="S79" s="143"/>
      <c r="T79" s="143"/>
      <c r="U79" s="143"/>
      <c r="V79" s="143"/>
      <c r="W79" s="143"/>
      <c r="X79" s="143"/>
      <c r="Y79" s="143"/>
      <c r="Z79" s="143"/>
      <c r="AA79" s="146"/>
      <c r="AB79" s="146"/>
      <c r="AC79" s="168">
        <v>448200</v>
      </c>
      <c r="AD79" s="168">
        <v>448200</v>
      </c>
      <c r="AE79" s="168">
        <v>448200</v>
      </c>
      <c r="AF79" s="168">
        <v>448200</v>
      </c>
      <c r="AG79" s="168">
        <v>448200</v>
      </c>
      <c r="AH79" s="167"/>
      <c r="AI79" s="143"/>
      <c r="AJ79" s="147"/>
      <c r="AK79" s="145"/>
      <c r="AL79" s="286"/>
      <c r="AM79" s="286"/>
      <c r="AN79" s="147"/>
      <c r="AO79" s="143"/>
      <c r="AP79" s="143"/>
      <c r="AQ79" s="143"/>
      <c r="AR79" s="143"/>
      <c r="AS79" s="143"/>
      <c r="AT79" s="143"/>
      <c r="AU79" s="143"/>
      <c r="AV79" s="143"/>
      <c r="AW79" s="167"/>
      <c r="AX79" s="169"/>
      <c r="AY79" s="169"/>
      <c r="AZ79" s="185"/>
      <c r="BA79" s="169"/>
      <c r="BB79" s="169"/>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c r="BY79" s="169"/>
      <c r="BZ79" s="169"/>
      <c r="CA79" s="143"/>
      <c r="CB79" s="145"/>
      <c r="CC79" s="145"/>
    </row>
    <row r="80" spans="1:81" ht="15" thickBot="1" x14ac:dyDescent="0.25">
      <c r="A80" s="134">
        <v>119</v>
      </c>
      <c r="B80" s="143" t="s">
        <v>129</v>
      </c>
      <c r="C80" s="143"/>
      <c r="D80" s="143" t="s">
        <v>182</v>
      </c>
      <c r="E80" s="143">
        <v>1563000</v>
      </c>
      <c r="F80" s="156">
        <f t="shared" si="39"/>
        <v>1406700</v>
      </c>
      <c r="G80" s="147">
        <v>6</v>
      </c>
      <c r="H80" s="143">
        <v>19</v>
      </c>
      <c r="I80" s="145">
        <f t="shared" si="36"/>
        <v>24</v>
      </c>
      <c r="J80" s="145">
        <f t="shared" si="37"/>
        <v>234450</v>
      </c>
      <c r="K80" s="237">
        <f t="shared" si="41"/>
        <v>1406700</v>
      </c>
      <c r="L80" s="238">
        <f t="shared" si="38"/>
        <v>0</v>
      </c>
      <c r="M80" s="185"/>
      <c r="N80" s="143"/>
      <c r="O80" s="143"/>
      <c r="P80" s="143"/>
      <c r="Q80" s="143"/>
      <c r="R80" s="143"/>
      <c r="S80" s="143"/>
      <c r="T80" s="143"/>
      <c r="U80" s="143"/>
      <c r="V80" s="143"/>
      <c r="W80" s="143"/>
      <c r="X80" s="143"/>
      <c r="Y80" s="143"/>
      <c r="Z80" s="143"/>
      <c r="AA80" s="146"/>
      <c r="AB80" s="146"/>
      <c r="AC80" s="146"/>
      <c r="AD80" s="168">
        <v>234450</v>
      </c>
      <c r="AE80" s="168">
        <v>234450</v>
      </c>
      <c r="AF80" s="168">
        <v>234450</v>
      </c>
      <c r="AG80" s="168">
        <v>234450</v>
      </c>
      <c r="AH80" s="168">
        <v>234450</v>
      </c>
      <c r="AI80" s="168">
        <v>234450</v>
      </c>
      <c r="AJ80" s="167"/>
      <c r="AK80" s="167"/>
      <c r="AL80" s="286"/>
      <c r="AM80" s="286"/>
      <c r="AN80" s="147"/>
      <c r="AO80" s="143"/>
      <c r="AP80" s="143"/>
      <c r="AQ80" s="143"/>
      <c r="AR80" s="143"/>
      <c r="AS80" s="143"/>
      <c r="AT80" s="143"/>
      <c r="AU80" s="143"/>
      <c r="AV80" s="143"/>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69"/>
      <c r="BX80" s="169"/>
      <c r="BY80" s="169"/>
      <c r="BZ80" s="169"/>
      <c r="CA80" s="143"/>
      <c r="CB80" s="145"/>
      <c r="CC80" s="145"/>
    </row>
    <row r="81" spans="1:81" ht="15" thickBot="1" x14ac:dyDescent="0.25">
      <c r="A81" s="134">
        <v>120</v>
      </c>
      <c r="B81" s="143" t="s">
        <v>129</v>
      </c>
      <c r="C81" s="182"/>
      <c r="D81" s="143" t="s">
        <v>183</v>
      </c>
      <c r="E81" s="143">
        <v>2694000</v>
      </c>
      <c r="F81" s="156">
        <f t="shared" si="39"/>
        <v>2424600</v>
      </c>
      <c r="G81" s="147">
        <v>10</v>
      </c>
      <c r="H81" s="143">
        <v>25</v>
      </c>
      <c r="I81" s="145">
        <f t="shared" ref="I81:I88" si="42">H81+G81-1</f>
        <v>34</v>
      </c>
      <c r="J81" s="145">
        <f t="shared" si="37"/>
        <v>242460</v>
      </c>
      <c r="K81" s="237">
        <f t="shared" si="41"/>
        <v>2424600</v>
      </c>
      <c r="L81" s="238">
        <f t="shared" si="38"/>
        <v>0</v>
      </c>
      <c r="M81" s="185"/>
      <c r="N81" s="143"/>
      <c r="O81" s="143"/>
      <c r="P81" s="143"/>
      <c r="Q81" s="143"/>
      <c r="R81" s="143"/>
      <c r="S81" s="143"/>
      <c r="T81" s="143"/>
      <c r="U81" s="143"/>
      <c r="V81" s="143"/>
      <c r="W81" s="143"/>
      <c r="X81" s="143"/>
      <c r="Y81" s="143"/>
      <c r="Z81" s="143"/>
      <c r="AA81" s="146"/>
      <c r="AB81" s="146"/>
      <c r="AC81" s="146"/>
      <c r="AD81" s="146"/>
      <c r="AE81" s="146"/>
      <c r="AF81" s="143"/>
      <c r="AG81" s="143"/>
      <c r="AH81" s="167"/>
      <c r="AI81" s="143"/>
      <c r="AJ81" s="166">
        <v>242460</v>
      </c>
      <c r="AK81" s="270">
        <v>242460</v>
      </c>
      <c r="AL81" s="288">
        <v>242460</v>
      </c>
      <c r="AM81" s="288">
        <v>242460</v>
      </c>
      <c r="AN81" s="166">
        <v>242460</v>
      </c>
      <c r="AO81" s="166">
        <v>242460</v>
      </c>
      <c r="AP81" s="166">
        <v>242460</v>
      </c>
      <c r="AQ81" s="166">
        <v>242460</v>
      </c>
      <c r="AR81" s="166">
        <v>242460</v>
      </c>
      <c r="AS81" s="166">
        <v>242460</v>
      </c>
      <c r="AT81" s="143"/>
      <c r="AU81" s="143"/>
      <c r="AV81" s="143"/>
      <c r="AW81" s="167"/>
      <c r="AX81" s="169"/>
      <c r="AY81" s="169"/>
      <c r="AZ81" s="185"/>
      <c r="BA81" s="169"/>
      <c r="BB81" s="169"/>
      <c r="BC81" s="169"/>
      <c r="BD81" s="169"/>
      <c r="BE81" s="169"/>
      <c r="BF81" s="169"/>
      <c r="BG81" s="169"/>
      <c r="BH81" s="169"/>
      <c r="BI81" s="169"/>
      <c r="BJ81" s="169"/>
      <c r="BK81" s="169"/>
      <c r="BL81" s="169"/>
      <c r="BM81" s="169"/>
      <c r="BN81" s="169"/>
      <c r="BO81" s="169"/>
      <c r="BP81" s="169"/>
      <c r="BQ81" s="169"/>
      <c r="BR81" s="169"/>
      <c r="BS81" s="169"/>
      <c r="BT81" s="169"/>
      <c r="BU81" s="169"/>
      <c r="BV81" s="169"/>
      <c r="BW81" s="169"/>
      <c r="BX81" s="169"/>
      <c r="BY81" s="169"/>
      <c r="BZ81" s="169"/>
      <c r="CA81" s="143"/>
      <c r="CB81" s="145"/>
      <c r="CC81" s="145"/>
    </row>
    <row r="82" spans="1:81" ht="15" thickBot="1" x14ac:dyDescent="0.25">
      <c r="A82" s="134">
        <v>121</v>
      </c>
      <c r="B82" s="143" t="s">
        <v>127</v>
      </c>
      <c r="C82" s="143"/>
      <c r="D82" s="143" t="s">
        <v>184</v>
      </c>
      <c r="E82" s="143">
        <v>1456000</v>
      </c>
      <c r="F82" s="156">
        <f t="shared" si="39"/>
        <v>1310400</v>
      </c>
      <c r="G82" s="247">
        <v>10</v>
      </c>
      <c r="H82" s="143">
        <v>25</v>
      </c>
      <c r="I82" s="145">
        <f t="shared" si="42"/>
        <v>34</v>
      </c>
      <c r="J82" s="145">
        <f t="shared" si="37"/>
        <v>131040</v>
      </c>
      <c r="K82" s="237">
        <f t="shared" si="41"/>
        <v>1310400</v>
      </c>
      <c r="L82" s="238">
        <f t="shared" si="38"/>
        <v>0</v>
      </c>
      <c r="M82" s="185"/>
      <c r="N82" s="143"/>
      <c r="O82" s="143"/>
      <c r="P82" s="143"/>
      <c r="Q82" s="143"/>
      <c r="R82" s="143"/>
      <c r="S82" s="143"/>
      <c r="T82" s="143"/>
      <c r="U82" s="143"/>
      <c r="V82" s="143"/>
      <c r="W82" s="143"/>
      <c r="X82" s="143"/>
      <c r="Y82" s="143"/>
      <c r="Z82" s="143"/>
      <c r="AA82" s="146"/>
      <c r="AB82" s="146"/>
      <c r="AC82" s="146"/>
      <c r="AD82" s="146"/>
      <c r="AE82" s="146"/>
      <c r="AF82" s="143"/>
      <c r="AG82" s="143"/>
      <c r="AH82" s="143"/>
      <c r="AI82" s="143"/>
      <c r="AJ82" s="166">
        <v>131040</v>
      </c>
      <c r="AK82" s="270">
        <v>131040</v>
      </c>
      <c r="AL82" s="288">
        <v>131040</v>
      </c>
      <c r="AM82" s="288">
        <v>131040</v>
      </c>
      <c r="AN82" s="166">
        <v>131040</v>
      </c>
      <c r="AO82" s="166">
        <v>131040</v>
      </c>
      <c r="AP82" s="166">
        <v>131040</v>
      </c>
      <c r="AQ82" s="166">
        <v>131040</v>
      </c>
      <c r="AR82" s="166">
        <v>131040</v>
      </c>
      <c r="AS82" s="166">
        <v>131040</v>
      </c>
      <c r="AT82" s="143"/>
      <c r="AU82" s="143"/>
      <c r="AV82" s="143"/>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43"/>
      <c r="CB82" s="145"/>
      <c r="CC82" s="145"/>
    </row>
    <row r="83" spans="1:81" s="135" customFormat="1" ht="15" thickBot="1" x14ac:dyDescent="0.25">
      <c r="A83" s="135">
        <v>122</v>
      </c>
      <c r="B83" s="143" t="s">
        <v>127</v>
      </c>
      <c r="C83" s="170"/>
      <c r="D83" s="420" t="s">
        <v>457</v>
      </c>
      <c r="E83" s="275">
        <v>9921125</v>
      </c>
      <c r="F83" s="156">
        <f t="shared" si="39"/>
        <v>8929012</v>
      </c>
      <c r="G83" s="381">
        <v>15</v>
      </c>
      <c r="H83" s="170">
        <v>28</v>
      </c>
      <c r="I83" s="275">
        <f t="shared" si="42"/>
        <v>42</v>
      </c>
      <c r="J83" s="148">
        <f t="shared" si="37"/>
        <v>595267</v>
      </c>
      <c r="K83" s="237">
        <f t="shared" si="41"/>
        <v>5357410</v>
      </c>
      <c r="L83" s="238">
        <f t="shared" si="38"/>
        <v>3571602</v>
      </c>
      <c r="M83" s="382"/>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251"/>
      <c r="AK83" s="299"/>
      <c r="AL83" s="295"/>
      <c r="AM83" s="397">
        <v>595274</v>
      </c>
      <c r="AN83" s="383">
        <v>595267</v>
      </c>
      <c r="AO83" s="383">
        <v>595267</v>
      </c>
      <c r="AP83" s="383">
        <v>595267</v>
      </c>
      <c r="AQ83" s="383">
        <v>595267</v>
      </c>
      <c r="AR83" s="383">
        <v>595267</v>
      </c>
      <c r="AS83" s="383">
        <v>595267</v>
      </c>
      <c r="AT83" s="383">
        <v>595267</v>
      </c>
      <c r="AU83" s="383">
        <v>595267</v>
      </c>
      <c r="AV83" s="383">
        <v>595267</v>
      </c>
      <c r="AW83" s="383">
        <v>595267</v>
      </c>
      <c r="AX83" s="383">
        <v>595267</v>
      </c>
      <c r="AY83" s="383">
        <v>595267</v>
      </c>
      <c r="AZ83" s="383">
        <v>595267</v>
      </c>
      <c r="BA83" s="383">
        <v>595267</v>
      </c>
      <c r="BB83" s="218"/>
      <c r="BC83" s="218"/>
      <c r="BD83" s="218"/>
      <c r="BE83" s="218"/>
      <c r="BF83" s="218"/>
      <c r="BG83" s="218"/>
      <c r="BH83" s="218"/>
      <c r="BI83" s="218"/>
      <c r="BJ83" s="218"/>
      <c r="BK83" s="218"/>
      <c r="BL83" s="218"/>
      <c r="BM83" s="218"/>
      <c r="BN83" s="218"/>
      <c r="BO83" s="218"/>
      <c r="BP83" s="218"/>
      <c r="BQ83" s="218"/>
      <c r="BR83" s="218"/>
      <c r="BS83" s="218"/>
      <c r="BT83" s="218"/>
      <c r="BU83" s="218"/>
      <c r="BV83" s="218"/>
      <c r="BW83" s="218"/>
      <c r="BX83" s="218"/>
      <c r="BY83" s="218"/>
      <c r="BZ83" s="218"/>
      <c r="CA83" s="170"/>
      <c r="CB83" s="275"/>
      <c r="CC83" s="275"/>
    </row>
    <row r="84" spans="1:81" s="135" customFormat="1" ht="15" thickBot="1" x14ac:dyDescent="0.25">
      <c r="A84" s="135">
        <v>123</v>
      </c>
      <c r="B84" s="143" t="s">
        <v>127</v>
      </c>
      <c r="C84" s="170"/>
      <c r="D84" s="420" t="s">
        <v>458</v>
      </c>
      <c r="E84" s="275">
        <v>3388675</v>
      </c>
      <c r="F84" s="156">
        <f t="shared" si="39"/>
        <v>3049807</v>
      </c>
      <c r="G84" s="381">
        <v>20</v>
      </c>
      <c r="H84" s="170">
        <v>28</v>
      </c>
      <c r="I84" s="275">
        <f t="shared" si="42"/>
        <v>47</v>
      </c>
      <c r="J84" s="148">
        <f t="shared" si="37"/>
        <v>152490</v>
      </c>
      <c r="K84" s="237">
        <f t="shared" si="40"/>
        <v>1219927</v>
      </c>
      <c r="L84" s="238">
        <f t="shared" si="38"/>
        <v>1829880</v>
      </c>
      <c r="M84" s="382"/>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251"/>
      <c r="AK84" s="299"/>
      <c r="AL84" s="295"/>
      <c r="AM84" s="423">
        <v>152497</v>
      </c>
      <c r="AN84" s="424">
        <v>152490</v>
      </c>
      <c r="AO84" s="383">
        <v>152490</v>
      </c>
      <c r="AP84" s="383">
        <v>152490</v>
      </c>
      <c r="AQ84" s="383">
        <v>152490</v>
      </c>
      <c r="AR84" s="383">
        <v>152490</v>
      </c>
      <c r="AS84" s="383">
        <v>152490</v>
      </c>
      <c r="AT84" s="383">
        <v>152490</v>
      </c>
      <c r="AU84" s="383">
        <v>152490</v>
      </c>
      <c r="AV84" s="383">
        <v>152490</v>
      </c>
      <c r="AW84" s="383">
        <v>152490</v>
      </c>
      <c r="AX84" s="383">
        <v>152490</v>
      </c>
      <c r="AY84" s="383">
        <v>152490</v>
      </c>
      <c r="AZ84" s="383">
        <v>152490</v>
      </c>
      <c r="BA84" s="383">
        <v>152490</v>
      </c>
      <c r="BB84" s="383">
        <v>152490</v>
      </c>
      <c r="BC84" s="383">
        <v>152490</v>
      </c>
      <c r="BD84" s="383">
        <v>152490</v>
      </c>
      <c r="BE84" s="383">
        <v>152490</v>
      </c>
      <c r="BF84" s="383">
        <v>152490</v>
      </c>
      <c r="BG84" s="218"/>
      <c r="BH84" s="218"/>
      <c r="BI84" s="218"/>
      <c r="BJ84" s="218"/>
      <c r="BK84" s="218"/>
      <c r="BL84" s="218"/>
      <c r="BM84" s="218"/>
      <c r="BN84" s="218"/>
      <c r="BO84" s="218"/>
      <c r="BP84" s="218"/>
      <c r="BQ84" s="218"/>
      <c r="BR84" s="218"/>
      <c r="BS84" s="218"/>
      <c r="BT84" s="218"/>
      <c r="BU84" s="218"/>
      <c r="BV84" s="218"/>
      <c r="BW84" s="218"/>
      <c r="BX84" s="218"/>
      <c r="BY84" s="218"/>
      <c r="BZ84" s="218"/>
      <c r="CA84" s="170"/>
      <c r="CB84" s="275"/>
      <c r="CC84" s="275"/>
    </row>
    <row r="85" spans="1:81" s="135" customFormat="1" ht="15" thickBot="1" x14ac:dyDescent="0.25">
      <c r="A85" s="135">
        <v>124</v>
      </c>
      <c r="B85" s="146" t="s">
        <v>127</v>
      </c>
      <c r="C85" s="170"/>
      <c r="D85" s="146" t="s">
        <v>471</v>
      </c>
      <c r="E85" s="275">
        <v>3500000</v>
      </c>
      <c r="F85" s="156">
        <f t="shared" si="39"/>
        <v>3150000</v>
      </c>
      <c r="G85" s="381">
        <v>15</v>
      </c>
      <c r="H85" s="170">
        <v>31</v>
      </c>
      <c r="I85" s="275">
        <f t="shared" si="42"/>
        <v>45</v>
      </c>
      <c r="J85" s="148">
        <f t="shared" si="37"/>
        <v>210000</v>
      </c>
      <c r="K85" s="237">
        <f>SUM(M85:AU85)</f>
        <v>1260000</v>
      </c>
      <c r="L85" s="238">
        <f>F85-K85</f>
        <v>1890000</v>
      </c>
      <c r="M85" s="382"/>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251"/>
      <c r="AK85" s="299"/>
      <c r="AL85" s="295"/>
      <c r="AM85" s="421"/>
      <c r="AN85" s="422"/>
      <c r="AO85" s="251"/>
      <c r="AP85" s="251">
        <v>210000</v>
      </c>
      <c r="AQ85" s="251">
        <v>210000</v>
      </c>
      <c r="AR85" s="251">
        <v>210000</v>
      </c>
      <c r="AS85" s="251">
        <v>210000</v>
      </c>
      <c r="AT85" s="251">
        <v>210000</v>
      </c>
      <c r="AU85" s="251">
        <v>210000</v>
      </c>
      <c r="AV85" s="251">
        <v>210000</v>
      </c>
      <c r="AW85" s="251">
        <v>210000</v>
      </c>
      <c r="AX85" s="251">
        <v>210000</v>
      </c>
      <c r="AY85" s="251">
        <v>210000</v>
      </c>
      <c r="AZ85" s="251">
        <v>210000</v>
      </c>
      <c r="BA85" s="251">
        <v>210000</v>
      </c>
      <c r="BB85" s="251">
        <v>210000</v>
      </c>
      <c r="BC85" s="251">
        <v>210000</v>
      </c>
      <c r="BD85" s="251">
        <v>210000</v>
      </c>
      <c r="BE85" s="251"/>
      <c r="BF85" s="251"/>
      <c r="BG85" s="218"/>
      <c r="BH85" s="218"/>
      <c r="BI85" s="218"/>
      <c r="BJ85" s="218"/>
      <c r="BK85" s="218"/>
      <c r="BL85" s="218"/>
      <c r="BM85" s="218"/>
      <c r="BN85" s="218"/>
      <c r="BO85" s="218"/>
      <c r="BP85" s="218"/>
      <c r="BQ85" s="218"/>
      <c r="BR85" s="218"/>
      <c r="BS85" s="218"/>
      <c r="BT85" s="218"/>
      <c r="BU85" s="218"/>
      <c r="BV85" s="218"/>
      <c r="BW85" s="218"/>
      <c r="BX85" s="218"/>
      <c r="BY85" s="218"/>
      <c r="BZ85" s="218"/>
      <c r="CA85" s="170"/>
      <c r="CB85" s="275"/>
      <c r="CC85" s="275"/>
    </row>
    <row r="86" spans="1:81" s="135" customFormat="1" ht="15" thickBot="1" x14ac:dyDescent="0.25">
      <c r="A86" s="135">
        <v>125</v>
      </c>
      <c r="B86" s="441" t="s">
        <v>127</v>
      </c>
      <c r="C86" s="441"/>
      <c r="D86" s="442" t="s">
        <v>484</v>
      </c>
      <c r="E86" s="443">
        <v>23466506</v>
      </c>
      <c r="F86" s="156">
        <f t="shared" ref="F86:F87" si="43">ROUNDDOWN(E86*0.9,0)</f>
        <v>21119855</v>
      </c>
      <c r="G86" s="381">
        <v>15</v>
      </c>
      <c r="H86" s="170">
        <v>2</v>
      </c>
      <c r="I86" s="275">
        <f t="shared" si="42"/>
        <v>16</v>
      </c>
      <c r="J86" s="148">
        <f t="shared" si="37"/>
        <v>1407990</v>
      </c>
      <c r="K86" s="455">
        <f>SUM(AQ86:AU86)</f>
        <v>7039955</v>
      </c>
      <c r="L86" s="238">
        <f>F86-K86</f>
        <v>14079900</v>
      </c>
      <c r="M86" s="382"/>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251"/>
      <c r="AK86" s="299"/>
      <c r="AL86" s="295"/>
      <c r="AM86" s="295"/>
      <c r="AN86" s="251"/>
      <c r="AO86" s="251"/>
      <c r="AP86" s="251"/>
      <c r="AQ86" s="454">
        <v>1407995</v>
      </c>
      <c r="AR86" s="454">
        <v>1407990</v>
      </c>
      <c r="AS86" s="454">
        <v>1407990</v>
      </c>
      <c r="AT86" s="454">
        <v>1407990</v>
      </c>
      <c r="AU86" s="454">
        <v>1407990</v>
      </c>
      <c r="AV86" s="454">
        <v>1407990</v>
      </c>
      <c r="AW86" s="454">
        <v>1407990</v>
      </c>
      <c r="AX86" s="454">
        <v>1407990</v>
      </c>
      <c r="AY86" s="454">
        <v>1407990</v>
      </c>
      <c r="AZ86" s="454">
        <v>1407990</v>
      </c>
      <c r="BA86" s="454">
        <v>1407990</v>
      </c>
      <c r="BB86" s="454">
        <v>1407990</v>
      </c>
      <c r="BC86" s="454">
        <v>1407990</v>
      </c>
      <c r="BD86" s="454">
        <v>1407990</v>
      </c>
      <c r="BE86" s="454">
        <v>1407990</v>
      </c>
      <c r="BF86" s="251"/>
      <c r="BG86" s="218"/>
      <c r="BH86" s="218"/>
      <c r="BI86" s="218"/>
      <c r="BJ86" s="218"/>
      <c r="BK86" s="218"/>
      <c r="BL86" s="218"/>
      <c r="BM86" s="218"/>
      <c r="BN86" s="218"/>
      <c r="BO86" s="218"/>
      <c r="BP86" s="218"/>
      <c r="BQ86" s="218"/>
      <c r="BR86" s="218"/>
      <c r="BS86" s="218"/>
      <c r="BT86" s="218"/>
      <c r="BU86" s="218"/>
      <c r="BV86" s="218"/>
      <c r="BW86" s="218"/>
      <c r="BX86" s="218"/>
      <c r="BY86" s="218"/>
      <c r="BZ86" s="218"/>
      <c r="CA86" s="170"/>
      <c r="CB86" s="275"/>
      <c r="CC86" s="275"/>
    </row>
    <row r="87" spans="1:81" ht="15" thickBot="1" x14ac:dyDescent="0.25">
      <c r="A87" s="135">
        <v>126</v>
      </c>
      <c r="B87" s="441" t="s">
        <v>127</v>
      </c>
      <c r="C87" s="441"/>
      <c r="D87" s="444" t="s">
        <v>485</v>
      </c>
      <c r="E87" s="498">
        <v>31992277</v>
      </c>
      <c r="F87" s="156">
        <f t="shared" si="43"/>
        <v>28793049</v>
      </c>
      <c r="G87" s="249">
        <v>20</v>
      </c>
      <c r="H87" s="149">
        <v>2</v>
      </c>
      <c r="I87" s="171">
        <f t="shared" si="42"/>
        <v>21</v>
      </c>
      <c r="J87" s="148">
        <f t="shared" si="37"/>
        <v>1439652</v>
      </c>
      <c r="K87" s="455">
        <f>SUM(AQ87:AU87)</f>
        <v>7198269</v>
      </c>
      <c r="L87" s="238">
        <f t="shared" ref="L87" si="44">F87-K87</f>
        <v>21594780</v>
      </c>
      <c r="M87" s="250"/>
      <c r="N87" s="149"/>
      <c r="O87" s="149"/>
      <c r="P87" s="149"/>
      <c r="Q87" s="149"/>
      <c r="R87" s="149"/>
      <c r="S87" s="149"/>
      <c r="T87" s="149"/>
      <c r="U87" s="149"/>
      <c r="V87" s="149"/>
      <c r="W87" s="149"/>
      <c r="X87" s="149"/>
      <c r="Y87" s="149"/>
      <c r="Z87" s="149"/>
      <c r="AA87" s="170"/>
      <c r="AB87" s="170"/>
      <c r="AC87" s="170"/>
      <c r="AD87" s="170"/>
      <c r="AE87" s="170"/>
      <c r="AF87" s="149"/>
      <c r="AG87" s="149"/>
      <c r="AH87" s="149"/>
      <c r="AI87" s="149"/>
      <c r="AJ87" s="251"/>
      <c r="AK87" s="299"/>
      <c r="AL87" s="295"/>
      <c r="AM87" s="295"/>
      <c r="AN87" s="251"/>
      <c r="AO87" s="251"/>
      <c r="AP87" s="251"/>
      <c r="AQ87" s="454">
        <v>1439661</v>
      </c>
      <c r="AR87" s="454">
        <v>1439652</v>
      </c>
      <c r="AS87" s="454">
        <v>1439652</v>
      </c>
      <c r="AT87" s="454">
        <v>1439652</v>
      </c>
      <c r="AU87" s="454">
        <v>1439652</v>
      </c>
      <c r="AV87" s="454">
        <v>1439652</v>
      </c>
      <c r="AW87" s="454">
        <v>1439652</v>
      </c>
      <c r="AX87" s="454">
        <v>1439652</v>
      </c>
      <c r="AY87" s="454">
        <v>1439652</v>
      </c>
      <c r="AZ87" s="454">
        <v>1439652</v>
      </c>
      <c r="BA87" s="454">
        <v>1439652</v>
      </c>
      <c r="BB87" s="454">
        <v>1439652</v>
      </c>
      <c r="BC87" s="454">
        <v>1439652</v>
      </c>
      <c r="BD87" s="454">
        <v>1439652</v>
      </c>
      <c r="BE87" s="454">
        <v>1439652</v>
      </c>
      <c r="BF87" s="454">
        <v>1439652</v>
      </c>
      <c r="BG87" s="454">
        <v>1439652</v>
      </c>
      <c r="BH87" s="454">
        <v>1439652</v>
      </c>
      <c r="BI87" s="454">
        <v>1439652</v>
      </c>
      <c r="BJ87" s="454">
        <v>1439652</v>
      </c>
      <c r="BK87" s="219"/>
      <c r="BL87" s="219"/>
      <c r="BM87" s="219"/>
      <c r="BN87" s="219"/>
      <c r="BO87" s="219"/>
      <c r="BP87" s="219"/>
      <c r="BQ87" s="219"/>
      <c r="BR87" s="219"/>
      <c r="BS87" s="219"/>
      <c r="BT87" s="219"/>
      <c r="BU87" s="219"/>
      <c r="BV87" s="219"/>
      <c r="BW87" s="219"/>
      <c r="BX87" s="219"/>
      <c r="BY87" s="219"/>
      <c r="BZ87" s="219"/>
      <c r="CA87" s="149"/>
      <c r="CB87" s="171"/>
      <c r="CC87" s="171"/>
    </row>
    <row r="88" spans="1:81" s="135" customFormat="1" ht="15" thickBot="1" x14ac:dyDescent="0.25">
      <c r="A88" s="135">
        <v>127</v>
      </c>
      <c r="B88" s="441" t="s">
        <v>127</v>
      </c>
      <c r="C88" s="441"/>
      <c r="D88" s="444" t="s">
        <v>486</v>
      </c>
      <c r="E88" s="443">
        <v>29900000</v>
      </c>
      <c r="F88" s="156">
        <f t="shared" si="39"/>
        <v>26910000</v>
      </c>
      <c r="G88" s="381">
        <v>15</v>
      </c>
      <c r="H88" s="170">
        <v>2</v>
      </c>
      <c r="I88" s="275">
        <f t="shared" si="42"/>
        <v>16</v>
      </c>
      <c r="J88" s="148">
        <f t="shared" si="37"/>
        <v>1794000</v>
      </c>
      <c r="K88" s="455">
        <f>SUM(M88:AU88)</f>
        <v>8970000</v>
      </c>
      <c r="L88" s="238">
        <f>F88-K88</f>
        <v>17940000</v>
      </c>
      <c r="M88" s="382"/>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251"/>
      <c r="AK88" s="299"/>
      <c r="AL88" s="295"/>
      <c r="AM88" s="295"/>
      <c r="AN88" s="251"/>
      <c r="AO88" s="251"/>
      <c r="AP88" s="251"/>
      <c r="AQ88" s="251">
        <v>1794000</v>
      </c>
      <c r="AR88" s="251">
        <v>1794000</v>
      </c>
      <c r="AS88" s="251">
        <v>1794000</v>
      </c>
      <c r="AT88" s="251">
        <v>1794000</v>
      </c>
      <c r="AU88" s="251">
        <v>1794000</v>
      </c>
      <c r="AV88" s="251">
        <v>1794000</v>
      </c>
      <c r="AW88" s="251">
        <v>1794000</v>
      </c>
      <c r="AX88" s="251">
        <v>1794000</v>
      </c>
      <c r="AY88" s="251">
        <v>1794000</v>
      </c>
      <c r="AZ88" s="251">
        <v>1794000</v>
      </c>
      <c r="BA88" s="251">
        <v>1794000</v>
      </c>
      <c r="BB88" s="251">
        <v>1794000</v>
      </c>
      <c r="BC88" s="251">
        <v>1794000</v>
      </c>
      <c r="BD88" s="251">
        <v>1794000</v>
      </c>
      <c r="BE88" s="251">
        <v>1794000</v>
      </c>
      <c r="BF88" s="251"/>
      <c r="BG88" s="218"/>
      <c r="BH88" s="218"/>
      <c r="BI88" s="218"/>
      <c r="BJ88" s="218"/>
      <c r="BK88" s="218"/>
      <c r="BL88" s="218"/>
      <c r="BM88" s="218"/>
      <c r="BN88" s="218"/>
      <c r="BO88" s="218"/>
      <c r="BP88" s="218"/>
      <c r="BQ88" s="218"/>
      <c r="BR88" s="218"/>
      <c r="BS88" s="218"/>
      <c r="BT88" s="218"/>
      <c r="BU88" s="218"/>
      <c r="BV88" s="218"/>
      <c r="BW88" s="218"/>
      <c r="BX88" s="218"/>
      <c r="BY88" s="218"/>
      <c r="BZ88" s="218"/>
      <c r="CA88" s="170"/>
      <c r="CB88" s="275"/>
      <c r="CC88" s="275"/>
    </row>
    <row r="89" spans="1:81" s="135" customFormat="1" ht="15" thickBot="1" x14ac:dyDescent="0.25">
      <c r="A89" s="135">
        <v>128</v>
      </c>
      <c r="B89" s="441" t="s">
        <v>127</v>
      </c>
      <c r="C89" s="441"/>
      <c r="D89" s="442" t="s">
        <v>477</v>
      </c>
      <c r="E89" s="443">
        <v>4547497</v>
      </c>
      <c r="F89" s="156">
        <f t="shared" ref="F89:F94" si="45">ROUNDDOWN(E89*0.9,0)</f>
        <v>4092747</v>
      </c>
      <c r="G89" s="381">
        <v>15</v>
      </c>
      <c r="H89" s="298"/>
      <c r="I89" s="451">
        <f t="shared" ref="I89:I91" si="46">H89+G89-1</f>
        <v>14</v>
      </c>
      <c r="J89" s="148">
        <f t="shared" si="37"/>
        <v>272849</v>
      </c>
      <c r="K89" s="237">
        <f>SUM(AQ89:AU89)</f>
        <v>0</v>
      </c>
      <c r="L89" s="238">
        <f>F89-K89</f>
        <v>4092747</v>
      </c>
      <c r="M89" s="382"/>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251"/>
      <c r="AK89" s="299"/>
      <c r="AL89" s="295"/>
      <c r="AM89" s="295"/>
      <c r="AN89" s="251"/>
      <c r="AO89" s="251"/>
      <c r="AP89" s="251"/>
      <c r="AQ89" s="445"/>
      <c r="AR89" s="445" t="s">
        <v>481</v>
      </c>
      <c r="AS89" s="251"/>
      <c r="AT89" s="251"/>
      <c r="AU89" s="251"/>
      <c r="AV89" s="251"/>
      <c r="AW89" s="251"/>
      <c r="AX89" s="251"/>
      <c r="AY89" s="251"/>
      <c r="AZ89" s="251"/>
      <c r="BA89" s="251"/>
      <c r="BB89" s="251"/>
      <c r="BC89" s="251"/>
      <c r="BD89" s="251"/>
      <c r="BE89" s="251"/>
      <c r="BF89" s="251"/>
      <c r="BG89" s="218"/>
      <c r="BH89" s="218"/>
      <c r="BI89" s="218"/>
      <c r="BJ89" s="218"/>
      <c r="BK89" s="218"/>
      <c r="BL89" s="218"/>
      <c r="BM89" s="218"/>
      <c r="BN89" s="218"/>
      <c r="BO89" s="218"/>
      <c r="BP89" s="218"/>
      <c r="BQ89" s="218"/>
      <c r="BR89" s="218"/>
      <c r="BS89" s="218"/>
      <c r="BT89" s="218"/>
      <c r="BU89" s="218"/>
      <c r="BV89" s="218"/>
      <c r="BW89" s="218"/>
      <c r="BX89" s="218"/>
      <c r="BY89" s="218"/>
      <c r="BZ89" s="218"/>
      <c r="CA89" s="170"/>
      <c r="CB89" s="275"/>
      <c r="CC89" s="275"/>
    </row>
    <row r="90" spans="1:81" ht="15" thickBot="1" x14ac:dyDescent="0.25">
      <c r="A90" s="135">
        <v>129</v>
      </c>
      <c r="B90" s="441" t="s">
        <v>127</v>
      </c>
      <c r="C90" s="441"/>
      <c r="D90" s="444" t="s">
        <v>478</v>
      </c>
      <c r="E90" s="498">
        <v>21752503</v>
      </c>
      <c r="F90" s="156">
        <f t="shared" si="45"/>
        <v>19577252</v>
      </c>
      <c r="G90" s="249">
        <v>20</v>
      </c>
      <c r="H90" s="149">
        <v>2</v>
      </c>
      <c r="I90" s="171">
        <f t="shared" si="46"/>
        <v>21</v>
      </c>
      <c r="J90" s="148">
        <f t="shared" si="37"/>
        <v>978862</v>
      </c>
      <c r="K90" s="455">
        <f>SUM(AQ90:AU90)</f>
        <v>3915460</v>
      </c>
      <c r="L90" s="238">
        <f t="shared" ref="L90:L94" si="47">F90-K90</f>
        <v>15661792</v>
      </c>
      <c r="M90" s="250"/>
      <c r="N90" s="149"/>
      <c r="O90" s="149"/>
      <c r="P90" s="149"/>
      <c r="Q90" s="149"/>
      <c r="R90" s="149"/>
      <c r="S90" s="149"/>
      <c r="T90" s="149"/>
      <c r="U90" s="149"/>
      <c r="V90" s="149"/>
      <c r="W90" s="149"/>
      <c r="X90" s="149"/>
      <c r="Y90" s="149"/>
      <c r="Z90" s="149"/>
      <c r="AA90" s="170"/>
      <c r="AB90" s="170"/>
      <c r="AC90" s="170"/>
      <c r="AD90" s="170"/>
      <c r="AE90" s="170"/>
      <c r="AF90" s="149"/>
      <c r="AG90" s="149"/>
      <c r="AH90" s="149"/>
      <c r="AI90" s="149"/>
      <c r="AJ90" s="251"/>
      <c r="AK90" s="299"/>
      <c r="AL90" s="295"/>
      <c r="AM90" s="295"/>
      <c r="AN90" s="251"/>
      <c r="AO90" s="251"/>
      <c r="AP90" s="251"/>
      <c r="AQ90" s="251"/>
      <c r="AR90" s="454">
        <v>978874</v>
      </c>
      <c r="AS90" s="454">
        <v>978862</v>
      </c>
      <c r="AT90" s="454">
        <v>978862</v>
      </c>
      <c r="AU90" s="454">
        <v>978862</v>
      </c>
      <c r="AV90" s="454">
        <v>978862</v>
      </c>
      <c r="AW90" s="454">
        <v>978862</v>
      </c>
      <c r="AX90" s="454">
        <v>978862</v>
      </c>
      <c r="AY90" s="454">
        <v>978862</v>
      </c>
      <c r="AZ90" s="454">
        <v>978862</v>
      </c>
      <c r="BA90" s="454">
        <v>978862</v>
      </c>
      <c r="BB90" s="454">
        <v>978862</v>
      </c>
      <c r="BC90" s="454">
        <v>978862</v>
      </c>
      <c r="BD90" s="454">
        <v>978862</v>
      </c>
      <c r="BE90" s="454">
        <v>978862</v>
      </c>
      <c r="BF90" s="454">
        <v>978862</v>
      </c>
      <c r="BG90" s="454">
        <v>978862</v>
      </c>
      <c r="BH90" s="454">
        <v>978862</v>
      </c>
      <c r="BI90" s="454">
        <v>978862</v>
      </c>
      <c r="BJ90" s="454">
        <v>978862</v>
      </c>
      <c r="BK90" s="454">
        <v>978862</v>
      </c>
      <c r="BL90" s="219"/>
      <c r="BM90" s="219"/>
      <c r="BN90" s="219"/>
      <c r="BO90" s="219"/>
      <c r="BP90" s="219"/>
      <c r="BQ90" s="219"/>
      <c r="BR90" s="219"/>
      <c r="BS90" s="219"/>
      <c r="BT90" s="219"/>
      <c r="BU90" s="219"/>
      <c r="BV90" s="219"/>
      <c r="BW90" s="219"/>
      <c r="BX90" s="219"/>
      <c r="BY90" s="219"/>
      <c r="BZ90" s="219"/>
      <c r="CA90" s="149"/>
      <c r="CB90" s="171"/>
      <c r="CC90" s="171"/>
    </row>
    <row r="91" spans="1:81" ht="15" thickBot="1" x14ac:dyDescent="0.25">
      <c r="A91" s="135">
        <v>130</v>
      </c>
      <c r="B91" s="441" t="s">
        <v>127</v>
      </c>
      <c r="C91" s="441"/>
      <c r="D91" s="444" t="s">
        <v>492</v>
      </c>
      <c r="E91" s="498">
        <v>6130000</v>
      </c>
      <c r="F91" s="472">
        <f t="shared" si="45"/>
        <v>5517000</v>
      </c>
      <c r="G91" s="249">
        <v>15</v>
      </c>
      <c r="H91" s="149">
        <v>6</v>
      </c>
      <c r="I91" s="171">
        <f t="shared" si="46"/>
        <v>20</v>
      </c>
      <c r="J91" s="275">
        <f t="shared" si="37"/>
        <v>367800</v>
      </c>
      <c r="K91" s="455">
        <f>SUM(AQ91:AU91)</f>
        <v>367800</v>
      </c>
      <c r="L91" s="238">
        <f t="shared" si="47"/>
        <v>5149200</v>
      </c>
      <c r="M91" s="250"/>
      <c r="N91" s="149"/>
      <c r="O91" s="149"/>
      <c r="P91" s="149"/>
      <c r="Q91" s="149"/>
      <c r="R91" s="149"/>
      <c r="S91" s="149"/>
      <c r="T91" s="149"/>
      <c r="U91" s="149"/>
      <c r="V91" s="149"/>
      <c r="W91" s="149"/>
      <c r="X91" s="149"/>
      <c r="Y91" s="149"/>
      <c r="Z91" s="149"/>
      <c r="AA91" s="170"/>
      <c r="AB91" s="170"/>
      <c r="AC91" s="170"/>
      <c r="AD91" s="170"/>
      <c r="AE91" s="170"/>
      <c r="AF91" s="149"/>
      <c r="AG91" s="149"/>
      <c r="AH91" s="149"/>
      <c r="AI91" s="149"/>
      <c r="AJ91" s="251"/>
      <c r="AK91" s="299"/>
      <c r="AL91" s="295"/>
      <c r="AM91" s="295"/>
      <c r="AN91" s="251"/>
      <c r="AO91" s="251"/>
      <c r="AP91" s="251"/>
      <c r="AQ91" s="251"/>
      <c r="AR91" s="454"/>
      <c r="AS91" s="454"/>
      <c r="AT91" s="454"/>
      <c r="AU91" s="454">
        <v>367800</v>
      </c>
      <c r="AV91" s="454">
        <v>367800</v>
      </c>
      <c r="AW91" s="454">
        <v>367800</v>
      </c>
      <c r="AX91" s="454">
        <v>367800</v>
      </c>
      <c r="AY91" s="454">
        <v>367800</v>
      </c>
      <c r="AZ91" s="454">
        <v>367800</v>
      </c>
      <c r="BA91" s="454">
        <v>367800</v>
      </c>
      <c r="BB91" s="454">
        <v>367800</v>
      </c>
      <c r="BC91" s="454">
        <v>367800</v>
      </c>
      <c r="BD91" s="454">
        <v>367800</v>
      </c>
      <c r="BE91" s="454">
        <v>367800</v>
      </c>
      <c r="BF91" s="454">
        <v>367800</v>
      </c>
      <c r="BG91" s="454">
        <v>367800</v>
      </c>
      <c r="BH91" s="454">
        <v>367800</v>
      </c>
      <c r="BI91" s="454">
        <v>367800</v>
      </c>
      <c r="BJ91" s="454"/>
      <c r="BK91" s="454"/>
      <c r="BL91" s="219"/>
      <c r="BM91" s="219"/>
      <c r="BN91" s="219"/>
      <c r="BO91" s="219"/>
      <c r="BP91" s="219"/>
      <c r="BQ91" s="219"/>
      <c r="BR91" s="219"/>
      <c r="BS91" s="219"/>
      <c r="BT91" s="219"/>
      <c r="BU91" s="219"/>
      <c r="BV91" s="219"/>
      <c r="BW91" s="219"/>
      <c r="BX91" s="219"/>
      <c r="BY91" s="219"/>
      <c r="BZ91" s="219"/>
      <c r="CA91" s="149"/>
      <c r="CB91" s="171"/>
      <c r="CC91" s="171"/>
    </row>
    <row r="92" spans="1:81" s="474" customFormat="1" ht="15" thickBot="1" x14ac:dyDescent="0.25">
      <c r="A92" s="474">
        <v>131</v>
      </c>
      <c r="B92" s="487" t="s">
        <v>127</v>
      </c>
      <c r="C92" s="487"/>
      <c r="D92" s="488" t="s">
        <v>496</v>
      </c>
      <c r="E92" s="489">
        <v>7952155</v>
      </c>
      <c r="F92" s="497">
        <f t="shared" si="45"/>
        <v>7156939</v>
      </c>
      <c r="G92" s="490">
        <v>15</v>
      </c>
      <c r="H92" s="487">
        <v>7</v>
      </c>
      <c r="I92" s="491">
        <f t="shared" ref="I92:I94" si="48">H92+G92-1</f>
        <v>21</v>
      </c>
      <c r="J92" s="491">
        <f t="shared" si="37"/>
        <v>477129</v>
      </c>
      <c r="K92" s="455">
        <f t="shared" ref="K92:K93" si="49">SUM(AQ92:AU92)</f>
        <v>0</v>
      </c>
      <c r="L92" s="238">
        <f>F92-K92</f>
        <v>7156939</v>
      </c>
      <c r="M92" s="492"/>
      <c r="N92" s="487"/>
      <c r="O92" s="487"/>
      <c r="P92" s="487"/>
      <c r="Q92" s="487"/>
      <c r="R92" s="487"/>
      <c r="S92" s="487"/>
      <c r="T92" s="487"/>
      <c r="U92" s="487"/>
      <c r="V92" s="487"/>
      <c r="W92" s="487"/>
      <c r="X92" s="487"/>
      <c r="Y92" s="487"/>
      <c r="Z92" s="487"/>
      <c r="AA92" s="487"/>
      <c r="AB92" s="487"/>
      <c r="AC92" s="487"/>
      <c r="AD92" s="487"/>
      <c r="AE92" s="487"/>
      <c r="AF92" s="487"/>
      <c r="AG92" s="487"/>
      <c r="AH92" s="487"/>
      <c r="AI92" s="487"/>
      <c r="AJ92" s="490"/>
      <c r="AK92" s="493"/>
      <c r="AL92" s="494"/>
      <c r="AM92" s="494"/>
      <c r="AN92" s="490"/>
      <c r="AO92" s="490"/>
      <c r="AP92" s="490"/>
      <c r="AQ92" s="490"/>
      <c r="AR92" s="495"/>
      <c r="AS92" s="495"/>
      <c r="AT92" s="495"/>
      <c r="AU92" s="495"/>
      <c r="AV92" s="495">
        <v>477133</v>
      </c>
      <c r="AW92" s="495">
        <v>477129</v>
      </c>
      <c r="AX92" s="495">
        <v>477129</v>
      </c>
      <c r="AY92" s="495">
        <v>477129</v>
      </c>
      <c r="AZ92" s="495">
        <v>477129</v>
      </c>
      <c r="BA92" s="495">
        <v>477129</v>
      </c>
      <c r="BB92" s="495">
        <v>477129</v>
      </c>
      <c r="BC92" s="495">
        <v>477129</v>
      </c>
      <c r="BD92" s="495">
        <v>477129</v>
      </c>
      <c r="BE92" s="495">
        <v>477129</v>
      </c>
      <c r="BF92" s="495">
        <v>477129</v>
      </c>
      <c r="BG92" s="495">
        <v>477129</v>
      </c>
      <c r="BH92" s="495">
        <v>477129</v>
      </c>
      <c r="BI92" s="495">
        <v>477129</v>
      </c>
      <c r="BJ92" s="495">
        <v>477129</v>
      </c>
      <c r="BK92" s="495"/>
      <c r="BL92" s="496"/>
      <c r="BM92" s="496"/>
      <c r="BN92" s="496"/>
      <c r="BO92" s="496"/>
      <c r="BP92" s="496"/>
      <c r="BQ92" s="496"/>
      <c r="BR92" s="496"/>
      <c r="BS92" s="496"/>
      <c r="BT92" s="496"/>
      <c r="BU92" s="496"/>
      <c r="BV92" s="496"/>
      <c r="BW92" s="496"/>
      <c r="BX92" s="496"/>
      <c r="BY92" s="496"/>
      <c r="BZ92" s="496"/>
      <c r="CA92" s="487"/>
      <c r="CB92" s="491"/>
      <c r="CC92" s="491"/>
    </row>
    <row r="93" spans="1:81" s="474" customFormat="1" ht="15" thickBot="1" x14ac:dyDescent="0.25">
      <c r="A93" s="474">
        <v>132</v>
      </c>
      <c r="B93" s="487" t="s">
        <v>129</v>
      </c>
      <c r="C93" s="487"/>
      <c r="D93" s="488" t="s">
        <v>493</v>
      </c>
      <c r="E93" s="489">
        <v>724700</v>
      </c>
      <c r="F93" s="497">
        <f t="shared" si="45"/>
        <v>652230</v>
      </c>
      <c r="G93" s="490">
        <v>8</v>
      </c>
      <c r="H93" s="487">
        <v>7</v>
      </c>
      <c r="I93" s="491">
        <f t="shared" si="48"/>
        <v>14</v>
      </c>
      <c r="J93" s="491">
        <f t="shared" si="37"/>
        <v>81528</v>
      </c>
      <c r="K93" s="455">
        <f t="shared" si="49"/>
        <v>0</v>
      </c>
      <c r="L93" s="238">
        <f t="shared" si="47"/>
        <v>652230</v>
      </c>
      <c r="M93" s="492"/>
      <c r="N93" s="487"/>
      <c r="O93" s="487"/>
      <c r="P93" s="487"/>
      <c r="Q93" s="487"/>
      <c r="R93" s="487"/>
      <c r="S93" s="487"/>
      <c r="T93" s="487"/>
      <c r="U93" s="487"/>
      <c r="V93" s="487"/>
      <c r="W93" s="487"/>
      <c r="X93" s="487"/>
      <c r="Y93" s="487"/>
      <c r="Z93" s="487"/>
      <c r="AA93" s="487"/>
      <c r="AB93" s="487"/>
      <c r="AC93" s="487"/>
      <c r="AD93" s="487"/>
      <c r="AE93" s="487"/>
      <c r="AF93" s="487"/>
      <c r="AG93" s="487"/>
      <c r="AH93" s="487"/>
      <c r="AI93" s="487"/>
      <c r="AJ93" s="490"/>
      <c r="AK93" s="493"/>
      <c r="AL93" s="494"/>
      <c r="AM93" s="494"/>
      <c r="AN93" s="490"/>
      <c r="AO93" s="490"/>
      <c r="AP93" s="490"/>
      <c r="AQ93" s="490"/>
      <c r="AR93" s="495"/>
      <c r="AS93" s="495"/>
      <c r="AT93" s="495"/>
      <c r="AU93" s="495"/>
      <c r="AV93" s="495">
        <v>81534</v>
      </c>
      <c r="AW93" s="495">
        <v>81528</v>
      </c>
      <c r="AX93" s="495">
        <v>81528</v>
      </c>
      <c r="AY93" s="495">
        <v>81528</v>
      </c>
      <c r="AZ93" s="495">
        <v>81528</v>
      </c>
      <c r="BA93" s="495">
        <v>81528</v>
      </c>
      <c r="BB93" s="495">
        <v>81528</v>
      </c>
      <c r="BC93" s="495">
        <v>81528</v>
      </c>
      <c r="BD93" s="495"/>
      <c r="BE93" s="495"/>
      <c r="BF93" s="495"/>
      <c r="BG93" s="495"/>
      <c r="BH93" s="495"/>
      <c r="BI93" s="495"/>
      <c r="BJ93" s="495"/>
      <c r="BK93" s="495"/>
      <c r="BL93" s="496"/>
      <c r="BM93" s="496"/>
      <c r="BN93" s="496"/>
      <c r="BO93" s="496"/>
      <c r="BP93" s="496"/>
      <c r="BQ93" s="496"/>
      <c r="BR93" s="496"/>
      <c r="BS93" s="496"/>
      <c r="BT93" s="496"/>
      <c r="BU93" s="496"/>
      <c r="BV93" s="496"/>
      <c r="BW93" s="496"/>
      <c r="BX93" s="496"/>
      <c r="BY93" s="496"/>
      <c r="BZ93" s="496"/>
      <c r="CA93" s="487"/>
      <c r="CB93" s="491"/>
      <c r="CC93" s="491"/>
    </row>
    <row r="94" spans="1:81" s="474" customFormat="1" ht="15" thickBot="1" x14ac:dyDescent="0.25">
      <c r="A94" s="474">
        <v>133</v>
      </c>
      <c r="B94" s="487" t="s">
        <v>129</v>
      </c>
      <c r="C94" s="487"/>
      <c r="D94" s="488" t="s">
        <v>491</v>
      </c>
      <c r="E94" s="489">
        <v>682200</v>
      </c>
      <c r="F94" s="476">
        <f t="shared" si="45"/>
        <v>613980</v>
      </c>
      <c r="G94" s="490">
        <v>8</v>
      </c>
      <c r="H94" s="487">
        <v>7</v>
      </c>
      <c r="I94" s="491">
        <f t="shared" si="48"/>
        <v>14</v>
      </c>
      <c r="J94" s="491">
        <f t="shared" si="37"/>
        <v>76747</v>
      </c>
      <c r="K94" s="455">
        <f>SUM(AQ94:AU94)</f>
        <v>0</v>
      </c>
      <c r="L94" s="238">
        <f t="shared" si="47"/>
        <v>613980</v>
      </c>
      <c r="M94" s="492"/>
      <c r="N94" s="487"/>
      <c r="O94" s="487"/>
      <c r="P94" s="487"/>
      <c r="Q94" s="487"/>
      <c r="R94" s="487"/>
      <c r="S94" s="487"/>
      <c r="T94" s="487"/>
      <c r="U94" s="487"/>
      <c r="V94" s="487"/>
      <c r="W94" s="487"/>
      <c r="X94" s="487"/>
      <c r="Y94" s="487"/>
      <c r="Z94" s="487"/>
      <c r="AA94" s="487"/>
      <c r="AB94" s="487"/>
      <c r="AC94" s="487"/>
      <c r="AD94" s="487"/>
      <c r="AE94" s="487"/>
      <c r="AF94" s="487"/>
      <c r="AG94" s="487"/>
      <c r="AH94" s="487"/>
      <c r="AI94" s="487"/>
      <c r="AJ94" s="490"/>
      <c r="AK94" s="493"/>
      <c r="AL94" s="494"/>
      <c r="AM94" s="494"/>
      <c r="AN94" s="490"/>
      <c r="AO94" s="490"/>
      <c r="AP94" s="490"/>
      <c r="AQ94" s="490"/>
      <c r="AR94" s="495"/>
      <c r="AS94" s="495"/>
      <c r="AT94" s="495"/>
      <c r="AU94" s="495"/>
      <c r="AV94" s="495">
        <v>76751</v>
      </c>
      <c r="AW94" s="495">
        <v>76747</v>
      </c>
      <c r="AX94" s="495">
        <v>76747</v>
      </c>
      <c r="AY94" s="495">
        <v>76747</v>
      </c>
      <c r="AZ94" s="495">
        <v>76747</v>
      </c>
      <c r="BA94" s="495">
        <v>76747</v>
      </c>
      <c r="BB94" s="495">
        <v>76747</v>
      </c>
      <c r="BC94" s="495">
        <v>76747</v>
      </c>
      <c r="BD94" s="495"/>
      <c r="BE94" s="495"/>
      <c r="BF94" s="495"/>
      <c r="BG94" s="495"/>
      <c r="BH94" s="495"/>
      <c r="BI94" s="495"/>
      <c r="BJ94" s="495"/>
      <c r="BK94" s="495"/>
      <c r="BL94" s="496"/>
      <c r="BM94" s="496"/>
      <c r="BN94" s="496"/>
      <c r="BO94" s="496"/>
      <c r="BP94" s="496"/>
      <c r="BQ94" s="496"/>
      <c r="BR94" s="496"/>
      <c r="BS94" s="496"/>
      <c r="BT94" s="496"/>
      <c r="BU94" s="496"/>
      <c r="BV94" s="496"/>
      <c r="BW94" s="496"/>
      <c r="BX94" s="496"/>
      <c r="BY94" s="496"/>
      <c r="BZ94" s="496"/>
      <c r="CA94" s="487"/>
      <c r="CB94" s="491"/>
      <c r="CC94" s="491"/>
    </row>
    <row r="95" spans="1:81" s="135" customFormat="1" ht="15" thickBot="1" x14ac:dyDescent="0.25">
      <c r="B95" s="146"/>
      <c r="C95" s="146"/>
      <c r="D95" s="473"/>
      <c r="E95" s="502"/>
      <c r="F95" s="156"/>
      <c r="G95" s="246"/>
      <c r="H95" s="146"/>
      <c r="I95" s="146"/>
      <c r="J95" s="148"/>
      <c r="K95" s="503"/>
      <c r="L95" s="237"/>
      <c r="M95" s="28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251"/>
      <c r="AK95" s="299"/>
      <c r="AL95" s="295"/>
      <c r="AM95" s="295"/>
      <c r="AN95" s="251"/>
      <c r="AO95" s="251"/>
      <c r="AP95" s="251"/>
      <c r="AQ95" s="251"/>
      <c r="AR95" s="454"/>
      <c r="AS95" s="454"/>
      <c r="AT95" s="454"/>
      <c r="AU95" s="454"/>
      <c r="AV95" s="454"/>
      <c r="AW95" s="454"/>
      <c r="AX95" s="454"/>
      <c r="AY95" s="454"/>
      <c r="AZ95" s="454"/>
      <c r="BA95" s="454"/>
      <c r="BB95" s="454"/>
      <c r="BC95" s="454"/>
      <c r="BD95" s="454"/>
      <c r="BE95" s="454"/>
      <c r="BF95" s="454"/>
      <c r="BG95" s="454"/>
      <c r="BH95" s="454"/>
      <c r="BI95" s="454"/>
      <c r="BJ95" s="454"/>
      <c r="BK95" s="454"/>
      <c r="BL95" s="218"/>
      <c r="BM95" s="218"/>
      <c r="BN95" s="218"/>
      <c r="BO95" s="218"/>
      <c r="BP95" s="218"/>
      <c r="BQ95" s="218"/>
      <c r="BR95" s="218"/>
      <c r="BS95" s="218"/>
      <c r="BT95" s="218"/>
      <c r="BU95" s="218"/>
      <c r="BV95" s="218"/>
      <c r="BW95" s="218"/>
      <c r="BX95" s="218"/>
      <c r="BY95" s="218"/>
      <c r="BZ95" s="218"/>
      <c r="CA95" s="170"/>
      <c r="CB95" s="275"/>
      <c r="CC95" s="275"/>
    </row>
    <row r="96" spans="1:81" x14ac:dyDescent="0.2">
      <c r="A96" s="221"/>
      <c r="B96" s="654"/>
      <c r="C96" s="655"/>
      <c r="D96" s="656"/>
      <c r="E96" s="499"/>
      <c r="F96" s="223"/>
      <c r="G96" s="223"/>
      <c r="H96" s="223"/>
      <c r="I96" s="223"/>
      <c r="J96" s="223"/>
      <c r="K96" s="223"/>
      <c r="L96" s="223"/>
      <c r="M96" s="223"/>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76"/>
      <c r="AL96" s="296"/>
      <c r="AM96" s="296"/>
      <c r="AN96" s="283"/>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222"/>
      <c r="BW96" s="222"/>
      <c r="BX96" s="222"/>
      <c r="BY96" s="222"/>
      <c r="BZ96" s="222"/>
      <c r="CA96" s="222"/>
      <c r="CB96" s="222"/>
      <c r="CC96" s="222"/>
    </row>
    <row r="97" spans="1:81" x14ac:dyDescent="0.2">
      <c r="A97" s="221"/>
      <c r="B97" s="649"/>
      <c r="C97" s="652"/>
      <c r="D97" s="653"/>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76"/>
      <c r="AL97" s="297"/>
      <c r="AM97" s="297"/>
      <c r="AN97" s="283"/>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c r="BR97" s="222"/>
      <c r="BS97" s="222"/>
      <c r="BT97" s="222"/>
      <c r="BU97" s="222"/>
      <c r="BV97" s="222"/>
      <c r="BW97" s="222"/>
      <c r="BX97" s="222"/>
      <c r="BY97" s="222"/>
      <c r="BZ97" s="222"/>
      <c r="CA97" s="222"/>
      <c r="CB97" s="222"/>
      <c r="CC97" s="222"/>
    </row>
    <row r="98" spans="1:81" s="265" customFormat="1" x14ac:dyDescent="0.2">
      <c r="A98" s="252"/>
      <c r="B98" s="634" t="s">
        <v>185</v>
      </c>
      <c r="C98" s="635"/>
      <c r="D98" s="253"/>
      <c r="E98" s="253"/>
      <c r="F98" s="254"/>
      <c r="G98" s="253"/>
      <c r="H98" s="253"/>
      <c r="I98" s="255"/>
      <c r="J98" s="253"/>
      <c r="K98" s="500"/>
      <c r="L98" s="501"/>
      <c r="M98" s="258">
        <v>2</v>
      </c>
      <c r="N98" s="259">
        <v>3</v>
      </c>
      <c r="O98" s="259">
        <v>4</v>
      </c>
      <c r="P98" s="259">
        <v>5</v>
      </c>
      <c r="Q98" s="259">
        <v>6</v>
      </c>
      <c r="R98" s="259">
        <v>7</v>
      </c>
      <c r="S98" s="259">
        <v>8</v>
      </c>
      <c r="T98" s="259">
        <v>9</v>
      </c>
      <c r="U98" s="259">
        <v>10</v>
      </c>
      <c r="V98" s="259">
        <v>11</v>
      </c>
      <c r="W98" s="259">
        <v>12</v>
      </c>
      <c r="X98" s="259">
        <v>13</v>
      </c>
      <c r="Y98" s="259">
        <v>14</v>
      </c>
      <c r="Z98" s="259">
        <v>15</v>
      </c>
      <c r="AA98" s="259">
        <v>16</v>
      </c>
      <c r="AB98" s="259">
        <v>17</v>
      </c>
      <c r="AC98" s="259">
        <v>18</v>
      </c>
      <c r="AD98" s="259">
        <v>19</v>
      </c>
      <c r="AE98" s="259">
        <v>20</v>
      </c>
      <c r="AF98" s="259">
        <v>21</v>
      </c>
      <c r="AG98" s="259">
        <v>22</v>
      </c>
      <c r="AH98" s="259">
        <v>23</v>
      </c>
      <c r="AI98" s="259">
        <v>24</v>
      </c>
      <c r="AJ98" s="259">
        <v>25</v>
      </c>
      <c r="AK98" s="260">
        <v>26</v>
      </c>
      <c r="AL98" s="309">
        <v>27</v>
      </c>
      <c r="AM98" s="309">
        <v>28</v>
      </c>
      <c r="AN98" s="258">
        <v>29</v>
      </c>
      <c r="AO98" s="259">
        <v>30</v>
      </c>
      <c r="AP98" s="259">
        <v>31</v>
      </c>
      <c r="AQ98" s="259">
        <v>32</v>
      </c>
      <c r="AR98" s="259">
        <v>33</v>
      </c>
      <c r="AS98" s="259">
        <v>34</v>
      </c>
      <c r="AT98" s="259">
        <v>35</v>
      </c>
      <c r="AU98" s="259">
        <v>36</v>
      </c>
      <c r="AV98" s="259">
        <v>37</v>
      </c>
      <c r="AW98" s="259">
        <v>38</v>
      </c>
      <c r="AX98" s="259">
        <v>39</v>
      </c>
      <c r="AY98" s="259">
        <v>40</v>
      </c>
      <c r="AZ98" s="259">
        <v>41</v>
      </c>
      <c r="BA98" s="259">
        <v>42</v>
      </c>
      <c r="BB98" s="259">
        <v>43</v>
      </c>
      <c r="BC98" s="259">
        <v>44</v>
      </c>
      <c r="BD98" s="259">
        <v>45</v>
      </c>
      <c r="BE98" s="259">
        <v>46</v>
      </c>
      <c r="BF98" s="259">
        <v>47</v>
      </c>
      <c r="BG98" s="259">
        <v>48</v>
      </c>
      <c r="BH98" s="259">
        <v>49</v>
      </c>
      <c r="BI98" s="259">
        <v>50</v>
      </c>
      <c r="BJ98" s="259">
        <v>51</v>
      </c>
      <c r="BK98" s="259">
        <v>52</v>
      </c>
      <c r="BL98" s="259">
        <v>53</v>
      </c>
      <c r="BM98" s="259">
        <v>54</v>
      </c>
      <c r="BN98" s="259">
        <v>55</v>
      </c>
      <c r="BO98" s="259">
        <v>56</v>
      </c>
      <c r="BP98" s="259">
        <v>57</v>
      </c>
      <c r="BQ98" s="259">
        <v>58</v>
      </c>
      <c r="BR98" s="259">
        <v>59</v>
      </c>
      <c r="BS98" s="259">
        <v>60</v>
      </c>
      <c r="BT98" s="259">
        <v>61</v>
      </c>
      <c r="BU98" s="259">
        <v>62</v>
      </c>
      <c r="BV98" s="259">
        <v>63</v>
      </c>
      <c r="BW98" s="259">
        <v>64</v>
      </c>
      <c r="BX98" s="259">
        <v>65</v>
      </c>
      <c r="BY98" s="259">
        <v>66</v>
      </c>
      <c r="BZ98" s="259">
        <v>67</v>
      </c>
      <c r="CA98" s="259">
        <v>68</v>
      </c>
      <c r="CB98" s="260"/>
      <c r="CC98" s="260"/>
    </row>
    <row r="99" spans="1:81" ht="20.100000000000001" customHeight="1" x14ac:dyDescent="0.2">
      <c r="A99" s="261"/>
      <c r="B99" s="636" t="s">
        <v>186</v>
      </c>
      <c r="C99" s="636"/>
      <c r="D99" s="261"/>
      <c r="E99" s="261">
        <f>E9+E19+E55</f>
        <v>681288442</v>
      </c>
      <c r="F99" s="261">
        <f>F9+F19+F55</f>
        <v>611299227</v>
      </c>
      <c r="G99" s="261"/>
      <c r="H99" s="261"/>
      <c r="I99" s="261"/>
      <c r="J99" s="262"/>
      <c r="K99" s="262">
        <f>K9+K19+K55</f>
        <v>382846161</v>
      </c>
      <c r="L99" s="262"/>
      <c r="M99" s="261">
        <f t="shared" ref="M99:AR99" si="50">M9+M19+M55</f>
        <v>5132980</v>
      </c>
      <c r="N99" s="261">
        <f t="shared" si="50"/>
        <v>9732157</v>
      </c>
      <c r="O99" s="261">
        <f t="shared" si="50"/>
        <v>9731978</v>
      </c>
      <c r="P99" s="261">
        <f t="shared" si="50"/>
        <v>9731978</v>
      </c>
      <c r="Q99" s="261">
        <f t="shared" si="50"/>
        <v>9731978</v>
      </c>
      <c r="R99" s="261">
        <f t="shared" si="50"/>
        <v>9731978</v>
      </c>
      <c r="S99" s="261">
        <f t="shared" si="50"/>
        <v>9731978</v>
      </c>
      <c r="T99" s="261">
        <f t="shared" si="50"/>
        <v>9731978</v>
      </c>
      <c r="U99" s="261">
        <f t="shared" si="50"/>
        <v>9731978</v>
      </c>
      <c r="V99" s="261">
        <f t="shared" si="50"/>
        <v>9731978</v>
      </c>
      <c r="W99" s="261">
        <f t="shared" si="50"/>
        <v>8013100</v>
      </c>
      <c r="X99" s="261">
        <f t="shared" si="50"/>
        <v>5491240</v>
      </c>
      <c r="Y99" s="261">
        <f t="shared" si="50"/>
        <v>6058690</v>
      </c>
      <c r="Z99" s="261">
        <f t="shared" si="50"/>
        <v>6502690</v>
      </c>
      <c r="AA99" s="261">
        <f t="shared" si="50"/>
        <v>6502690</v>
      </c>
      <c r="AB99" s="261">
        <f t="shared" si="50"/>
        <v>7969690</v>
      </c>
      <c r="AC99" s="261">
        <f t="shared" si="50"/>
        <v>11149548</v>
      </c>
      <c r="AD99" s="261">
        <f t="shared" si="50"/>
        <v>13496578</v>
      </c>
      <c r="AE99" s="261">
        <f t="shared" si="50"/>
        <v>13904478</v>
      </c>
      <c r="AF99" s="261">
        <f t="shared" si="50"/>
        <v>13989914</v>
      </c>
      <c r="AG99" s="261">
        <f t="shared" si="50"/>
        <v>12150407</v>
      </c>
      <c r="AH99" s="261">
        <f t="shared" si="50"/>
        <v>10247825</v>
      </c>
      <c r="AI99" s="261">
        <f t="shared" si="50"/>
        <v>10247825</v>
      </c>
      <c r="AJ99" s="261">
        <f t="shared" si="50"/>
        <v>10386875</v>
      </c>
      <c r="AK99" s="300">
        <f t="shared" si="50"/>
        <v>10386875</v>
      </c>
      <c r="AL99" s="310">
        <f t="shared" si="50"/>
        <v>10386875</v>
      </c>
      <c r="AM99" s="310">
        <f t="shared" si="50"/>
        <v>9225068</v>
      </c>
      <c r="AN99" s="302">
        <f t="shared" si="50"/>
        <v>9225034</v>
      </c>
      <c r="AO99" s="261">
        <f t="shared" si="50"/>
        <v>8781034</v>
      </c>
      <c r="AP99" s="261">
        <f t="shared" si="50"/>
        <v>13483812</v>
      </c>
      <c r="AQ99" s="261">
        <f t="shared" si="50"/>
        <v>19486934</v>
      </c>
      <c r="AR99" s="261">
        <f t="shared" si="50"/>
        <v>20465786</v>
      </c>
      <c r="AS99" s="261">
        <f t="shared" ref="AS99:CC99" si="51">AS9+AS19+AS55</f>
        <v>19039608</v>
      </c>
      <c r="AT99" s="261">
        <f t="shared" si="51"/>
        <v>18666108</v>
      </c>
      <c r="AU99" s="261">
        <f t="shared" si="51"/>
        <v>19033908</v>
      </c>
      <c r="AV99" s="261">
        <f t="shared" si="51"/>
        <v>18202326</v>
      </c>
      <c r="AW99" s="261">
        <f t="shared" si="51"/>
        <v>18202312</v>
      </c>
      <c r="AX99" s="261">
        <f t="shared" si="51"/>
        <v>17740939</v>
      </c>
      <c r="AY99" s="261">
        <f t="shared" si="51"/>
        <v>17705839</v>
      </c>
      <c r="AZ99" s="261">
        <f t="shared" si="51"/>
        <v>13450239</v>
      </c>
      <c r="BA99" s="261">
        <f t="shared" si="51"/>
        <v>12213459</v>
      </c>
      <c r="BB99" s="261">
        <f t="shared" si="51"/>
        <v>10909920</v>
      </c>
      <c r="BC99" s="261">
        <f t="shared" si="51"/>
        <v>10909920</v>
      </c>
      <c r="BD99" s="261">
        <f t="shared" si="51"/>
        <v>10751645</v>
      </c>
      <c r="BE99" s="261">
        <f t="shared" si="51"/>
        <v>10541645</v>
      </c>
      <c r="BF99" s="261">
        <f t="shared" si="51"/>
        <v>7170485</v>
      </c>
      <c r="BG99" s="261">
        <f t="shared" si="51"/>
        <v>6992698</v>
      </c>
      <c r="BH99" s="261">
        <f t="shared" si="51"/>
        <v>6992698</v>
      </c>
      <c r="BI99" s="261">
        <f t="shared" si="51"/>
        <v>6670948</v>
      </c>
      <c r="BJ99" s="261">
        <f t="shared" si="51"/>
        <v>6303148</v>
      </c>
      <c r="BK99" s="261">
        <f t="shared" si="51"/>
        <v>4217906</v>
      </c>
      <c r="BL99" s="261">
        <f t="shared" si="51"/>
        <v>3065592</v>
      </c>
      <c r="BM99" s="261">
        <f t="shared" si="51"/>
        <v>2498142</v>
      </c>
      <c r="BN99" s="261">
        <f t="shared" si="51"/>
        <v>2498142</v>
      </c>
      <c r="BO99" s="261">
        <f t="shared" si="51"/>
        <v>2498142</v>
      </c>
      <c r="BP99" s="261">
        <f t="shared" si="51"/>
        <v>2498142</v>
      </c>
      <c r="BQ99" s="261">
        <f t="shared" si="51"/>
        <v>2204067</v>
      </c>
      <c r="BR99" s="261">
        <f t="shared" si="51"/>
        <v>2047227</v>
      </c>
      <c r="BS99" s="261">
        <f t="shared" si="51"/>
        <v>1674381</v>
      </c>
      <c r="BT99" s="261">
        <f t="shared" si="51"/>
        <v>1674381</v>
      </c>
      <c r="BU99" s="261">
        <f t="shared" si="51"/>
        <v>1674381</v>
      </c>
      <c r="BV99" s="261">
        <f t="shared" si="51"/>
        <v>1674381</v>
      </c>
      <c r="BW99" s="261">
        <f t="shared" si="51"/>
        <v>1674381</v>
      </c>
      <c r="BX99" s="261">
        <f t="shared" si="51"/>
        <v>1674381</v>
      </c>
      <c r="BY99" s="261">
        <f t="shared" si="51"/>
        <v>1674381</v>
      </c>
      <c r="BZ99" s="261">
        <f t="shared" si="51"/>
        <v>1674381</v>
      </c>
      <c r="CA99" s="261">
        <f t="shared" si="51"/>
        <v>1430477</v>
      </c>
      <c r="CB99" s="261">
        <f t="shared" si="51"/>
        <v>1362386</v>
      </c>
      <c r="CC99" s="261">
        <f t="shared" si="51"/>
        <v>1362386</v>
      </c>
    </row>
    <row r="100" spans="1:81" ht="20.100000000000001" customHeight="1" thickBot="1" x14ac:dyDescent="0.25">
      <c r="A100" s="264"/>
      <c r="B100" s="637" t="s">
        <v>187</v>
      </c>
      <c r="C100" s="638"/>
      <c r="D100" s="264"/>
      <c r="E100" s="264"/>
      <c r="F100" s="264"/>
      <c r="G100" s="264"/>
      <c r="H100" s="264"/>
      <c r="I100" s="264"/>
      <c r="J100" s="264"/>
      <c r="K100" s="264"/>
      <c r="L100" s="264"/>
      <c r="M100" s="264">
        <f>M99</f>
        <v>5132980</v>
      </c>
      <c r="N100" s="264">
        <f t="shared" ref="N100:BY100" si="52">M100+N99</f>
        <v>14865137</v>
      </c>
      <c r="O100" s="264">
        <f t="shared" si="52"/>
        <v>24597115</v>
      </c>
      <c r="P100" s="264">
        <f t="shared" si="52"/>
        <v>34329093</v>
      </c>
      <c r="Q100" s="264">
        <f t="shared" si="52"/>
        <v>44061071</v>
      </c>
      <c r="R100" s="264">
        <f t="shared" si="52"/>
        <v>53793049</v>
      </c>
      <c r="S100" s="264">
        <f t="shared" si="52"/>
        <v>63525027</v>
      </c>
      <c r="T100" s="264">
        <f t="shared" si="52"/>
        <v>73257005</v>
      </c>
      <c r="U100" s="264">
        <f t="shared" si="52"/>
        <v>82988983</v>
      </c>
      <c r="V100" s="264">
        <f t="shared" si="52"/>
        <v>92720961</v>
      </c>
      <c r="W100" s="264">
        <f t="shared" si="52"/>
        <v>100734061</v>
      </c>
      <c r="X100" s="264">
        <f t="shared" si="52"/>
        <v>106225301</v>
      </c>
      <c r="Y100" s="264">
        <f t="shared" si="52"/>
        <v>112283991</v>
      </c>
      <c r="Z100" s="264">
        <f t="shared" si="52"/>
        <v>118786681</v>
      </c>
      <c r="AA100" s="264">
        <f t="shared" si="52"/>
        <v>125289371</v>
      </c>
      <c r="AB100" s="264">
        <f t="shared" si="52"/>
        <v>133259061</v>
      </c>
      <c r="AC100" s="264">
        <f t="shared" si="52"/>
        <v>144408609</v>
      </c>
      <c r="AD100" s="264">
        <f t="shared" si="52"/>
        <v>157905187</v>
      </c>
      <c r="AE100" s="264">
        <f t="shared" si="52"/>
        <v>171809665</v>
      </c>
      <c r="AF100" s="264">
        <f t="shared" si="52"/>
        <v>185799579</v>
      </c>
      <c r="AG100" s="264">
        <f t="shared" si="52"/>
        <v>197949986</v>
      </c>
      <c r="AH100" s="264">
        <f t="shared" si="52"/>
        <v>208197811</v>
      </c>
      <c r="AI100" s="264">
        <f t="shared" si="52"/>
        <v>218445636</v>
      </c>
      <c r="AJ100" s="264">
        <f t="shared" si="52"/>
        <v>228832511</v>
      </c>
      <c r="AK100" s="301">
        <f t="shared" si="52"/>
        <v>239219386</v>
      </c>
      <c r="AL100" s="311">
        <f t="shared" si="52"/>
        <v>249606261</v>
      </c>
      <c r="AM100" s="311">
        <f t="shared" ref="AM100:AR100" si="53">AL100+AM99</f>
        <v>258831329</v>
      </c>
      <c r="AN100" s="303">
        <f t="shared" si="53"/>
        <v>268056363</v>
      </c>
      <c r="AO100" s="264">
        <f t="shared" si="53"/>
        <v>276837397</v>
      </c>
      <c r="AP100" s="264">
        <f t="shared" si="53"/>
        <v>290321209</v>
      </c>
      <c r="AQ100" s="264">
        <f t="shared" si="53"/>
        <v>309808143</v>
      </c>
      <c r="AR100" s="264">
        <f t="shared" si="53"/>
        <v>330273929</v>
      </c>
      <c r="AS100" s="264">
        <f t="shared" si="52"/>
        <v>349313537</v>
      </c>
      <c r="AT100" s="264">
        <f t="shared" si="52"/>
        <v>367979645</v>
      </c>
      <c r="AU100" s="264">
        <f t="shared" si="52"/>
        <v>387013553</v>
      </c>
      <c r="AV100" s="264">
        <f t="shared" si="52"/>
        <v>405215879</v>
      </c>
      <c r="AW100" s="264">
        <f t="shared" si="52"/>
        <v>423418191</v>
      </c>
      <c r="AX100" s="264">
        <f t="shared" si="52"/>
        <v>441159130</v>
      </c>
      <c r="AY100" s="264">
        <f t="shared" si="52"/>
        <v>458864969</v>
      </c>
      <c r="AZ100" s="264">
        <f t="shared" si="52"/>
        <v>472315208</v>
      </c>
      <c r="BA100" s="264">
        <f t="shared" si="52"/>
        <v>484528667</v>
      </c>
      <c r="BB100" s="264">
        <f t="shared" si="52"/>
        <v>495438587</v>
      </c>
      <c r="BC100" s="264">
        <f t="shared" si="52"/>
        <v>506348507</v>
      </c>
      <c r="BD100" s="264">
        <f t="shared" si="52"/>
        <v>517100152</v>
      </c>
      <c r="BE100" s="264">
        <f t="shared" si="52"/>
        <v>527641797</v>
      </c>
      <c r="BF100" s="264">
        <f t="shared" si="52"/>
        <v>534812282</v>
      </c>
      <c r="BG100" s="264">
        <f t="shared" si="52"/>
        <v>541804980</v>
      </c>
      <c r="BH100" s="264">
        <f t="shared" si="52"/>
        <v>548797678</v>
      </c>
      <c r="BI100" s="264">
        <f t="shared" si="52"/>
        <v>555468626</v>
      </c>
      <c r="BJ100" s="264">
        <f t="shared" si="52"/>
        <v>561771774</v>
      </c>
      <c r="BK100" s="264">
        <f t="shared" si="52"/>
        <v>565989680</v>
      </c>
      <c r="BL100" s="264">
        <f t="shared" si="52"/>
        <v>569055272</v>
      </c>
      <c r="BM100" s="264">
        <f t="shared" si="52"/>
        <v>571553414</v>
      </c>
      <c r="BN100" s="264">
        <f t="shared" si="52"/>
        <v>574051556</v>
      </c>
      <c r="BO100" s="264">
        <f t="shared" si="52"/>
        <v>576549698</v>
      </c>
      <c r="BP100" s="264">
        <f t="shared" si="52"/>
        <v>579047840</v>
      </c>
      <c r="BQ100" s="264">
        <f t="shared" si="52"/>
        <v>581251907</v>
      </c>
      <c r="BR100" s="264">
        <f t="shared" si="52"/>
        <v>583299134</v>
      </c>
      <c r="BS100" s="264">
        <f t="shared" si="52"/>
        <v>584973515</v>
      </c>
      <c r="BT100" s="264">
        <f t="shared" si="52"/>
        <v>586647896</v>
      </c>
      <c r="BU100" s="264">
        <f t="shared" si="52"/>
        <v>588322277</v>
      </c>
      <c r="BV100" s="264">
        <f t="shared" si="52"/>
        <v>589996658</v>
      </c>
      <c r="BW100" s="264">
        <f t="shared" si="52"/>
        <v>591671039</v>
      </c>
      <c r="BX100" s="264">
        <f t="shared" si="52"/>
        <v>593345420</v>
      </c>
      <c r="BY100" s="264">
        <f t="shared" si="52"/>
        <v>595019801</v>
      </c>
      <c r="BZ100" s="264">
        <f t="shared" ref="BZ100:CA100" si="54">BY100+BZ99</f>
        <v>596694182</v>
      </c>
      <c r="CA100" s="264">
        <f t="shared" si="54"/>
        <v>598124659</v>
      </c>
      <c r="CB100" s="264">
        <f>CA100+CB99</f>
        <v>599487045</v>
      </c>
      <c r="CC100" s="264">
        <f>CB100+CC99</f>
        <v>600849431</v>
      </c>
    </row>
    <row r="101" spans="1:81" x14ac:dyDescent="0.2">
      <c r="A101" s="384" t="s">
        <v>459</v>
      </c>
      <c r="AF101" s="135"/>
      <c r="AK101" s="363"/>
      <c r="AL101" s="363"/>
      <c r="AM101" s="363"/>
      <c r="AN101" s="363"/>
    </row>
    <row r="102" spans="1:81" x14ac:dyDescent="0.2">
      <c r="A102" s="385" t="s">
        <v>460</v>
      </c>
      <c r="AF102" s="135"/>
      <c r="AK102" s="363"/>
    </row>
    <row r="103" spans="1:81" x14ac:dyDescent="0.2">
      <c r="AF103" s="135"/>
      <c r="AK103" s="363"/>
      <c r="AL103" s="363"/>
      <c r="AM103" s="363"/>
      <c r="AN103" s="363"/>
      <c r="AO103" s="363"/>
      <c r="AP103" s="363"/>
      <c r="AQ103" s="363"/>
      <c r="AR103" s="363"/>
      <c r="AS103" s="363"/>
      <c r="AT103" s="363"/>
      <c r="AU103" s="363"/>
      <c r="AV103" s="363"/>
      <c r="AW103" s="363"/>
      <c r="AX103" s="363"/>
      <c r="AY103" s="363"/>
      <c r="AZ103" s="363"/>
      <c r="BA103" s="363"/>
      <c r="BB103" s="363"/>
      <c r="BC103" s="363"/>
      <c r="BD103" s="363"/>
      <c r="BE103" s="363"/>
      <c r="BF103" s="363"/>
      <c r="BG103" s="363"/>
      <c r="BH103" s="363"/>
      <c r="BI103" s="363"/>
      <c r="BJ103" s="363"/>
      <c r="BK103" s="363"/>
      <c r="BL103" s="363"/>
      <c r="BM103" s="363"/>
      <c r="BN103" s="363"/>
      <c r="BO103" s="363"/>
      <c r="BP103" s="363"/>
      <c r="BQ103" s="363"/>
      <c r="BR103" s="363"/>
      <c r="BS103" s="363"/>
      <c r="BT103" s="363"/>
      <c r="BU103" s="363"/>
      <c r="BV103" s="363"/>
      <c r="BW103" s="363"/>
      <c r="BX103" s="363"/>
      <c r="BY103" s="363"/>
      <c r="BZ103" s="363"/>
      <c r="CA103" s="363"/>
      <c r="CB103" s="363"/>
      <c r="CC103" s="363"/>
    </row>
    <row r="104" spans="1:81" x14ac:dyDescent="0.2">
      <c r="AF104" s="135"/>
    </row>
    <row r="105" spans="1:81" x14ac:dyDescent="0.2">
      <c r="AF105" s="135"/>
    </row>
    <row r="106" spans="1:81" x14ac:dyDescent="0.2">
      <c r="AF106" s="135"/>
    </row>
    <row r="107" spans="1:81" x14ac:dyDescent="0.2">
      <c r="AF107" s="135"/>
    </row>
    <row r="108" spans="1:81" x14ac:dyDescent="0.2">
      <c r="AF108" s="135"/>
    </row>
  </sheetData>
  <mergeCells count="11">
    <mergeCell ref="B98:C98"/>
    <mergeCell ref="B99:C99"/>
    <mergeCell ref="B100:C100"/>
    <mergeCell ref="B2:D2"/>
    <mergeCell ref="B9:D9"/>
    <mergeCell ref="B19:D19"/>
    <mergeCell ref="B20:D20"/>
    <mergeCell ref="B55:D55"/>
    <mergeCell ref="B56:D56"/>
    <mergeCell ref="B96:D96"/>
    <mergeCell ref="B97:D97"/>
  </mergeCells>
  <phoneticPr fontId="2"/>
  <printOptions horizontalCentered="1" verticalCentered="1"/>
  <pageMargins left="0.59055118110236227" right="0.39370078740157483" top="0.39370078740157483" bottom="0.39370078740157483" header="0.51181102362204722" footer="0.51181102362204722"/>
  <pageSetup paperSize="8" scale="57" pageOrder="overThenDown" orientation="landscape" r:id="rId1"/>
  <headerFooter alignWithMargins="0"/>
  <colBreaks count="1" manualBreakCount="1">
    <brk id="52" max="9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0"/>
  <sheetViews>
    <sheetView view="pageBreakPreview" zoomScaleNormal="100" zoomScaleSheetLayoutView="100" workbookViewId="0">
      <selection sqref="A1:K1"/>
    </sheetView>
  </sheetViews>
  <sheetFormatPr defaultColWidth="5.6640625" defaultRowHeight="20.100000000000001" customHeight="1" x14ac:dyDescent="0.2"/>
  <cols>
    <col min="1" max="1" width="15.6640625" style="312" customWidth="1"/>
    <col min="2" max="14" width="11.6640625" style="312" customWidth="1"/>
    <col min="15" max="16384" width="5.6640625" style="312"/>
  </cols>
  <sheetData>
    <row r="1" spans="1:14" ht="20.100000000000001" customHeight="1" x14ac:dyDescent="0.2">
      <c r="A1" s="657" t="s">
        <v>396</v>
      </c>
      <c r="B1" s="657"/>
      <c r="C1" s="657"/>
      <c r="D1" s="657"/>
      <c r="E1" s="657"/>
      <c r="F1" s="657"/>
      <c r="G1" s="657"/>
      <c r="H1" s="657"/>
      <c r="I1" s="657"/>
      <c r="J1" s="657"/>
      <c r="K1" s="657"/>
    </row>
    <row r="2" spans="1:14" ht="20.100000000000001" customHeight="1" x14ac:dyDescent="0.2">
      <c r="A2" s="658"/>
      <c r="B2" s="660" t="s">
        <v>397</v>
      </c>
      <c r="C2" s="661"/>
      <c r="D2" s="661"/>
      <c r="E2" s="661"/>
      <c r="F2" s="662" t="s">
        <v>398</v>
      </c>
      <c r="G2" s="663"/>
      <c r="H2" s="663"/>
      <c r="I2" s="664"/>
      <c r="J2" s="665" t="s">
        <v>399</v>
      </c>
      <c r="K2" s="667" t="s">
        <v>400</v>
      </c>
    </row>
    <row r="3" spans="1:14" ht="20.100000000000001" customHeight="1" x14ac:dyDescent="0.2">
      <c r="A3" s="659"/>
      <c r="B3" s="313" t="s">
        <v>401</v>
      </c>
      <c r="C3" s="314" t="s">
        <v>402</v>
      </c>
      <c r="D3" s="314" t="s">
        <v>403</v>
      </c>
      <c r="E3" s="315" t="s">
        <v>404</v>
      </c>
      <c r="F3" s="313" t="s">
        <v>405</v>
      </c>
      <c r="G3" s="314" t="s">
        <v>406</v>
      </c>
      <c r="H3" s="314" t="s">
        <v>403</v>
      </c>
      <c r="I3" s="316" t="s">
        <v>400</v>
      </c>
      <c r="J3" s="666"/>
      <c r="K3" s="667"/>
    </row>
    <row r="4" spans="1:14" ht="20.100000000000001" customHeight="1" x14ac:dyDescent="0.2">
      <c r="A4" s="315" t="s">
        <v>407</v>
      </c>
      <c r="B4" s="317">
        <v>19542882</v>
      </c>
      <c r="C4" s="318">
        <v>1665968</v>
      </c>
      <c r="D4" s="319">
        <f>SUM(B4:C4)</f>
        <v>21208850</v>
      </c>
      <c r="E4" s="320"/>
      <c r="F4" s="317">
        <v>6706960</v>
      </c>
      <c r="G4" s="318">
        <v>708080</v>
      </c>
      <c r="H4" s="319">
        <f>SUM(F4:G4)</f>
        <v>7415040</v>
      </c>
      <c r="I4" s="321"/>
      <c r="J4" s="322">
        <f>D4+H4</f>
        <v>28623890</v>
      </c>
      <c r="K4" s="323"/>
      <c r="L4" s="324">
        <f>D4</f>
        <v>21208850</v>
      </c>
      <c r="M4" s="324">
        <f>H6</f>
        <v>741504</v>
      </c>
      <c r="N4" s="324">
        <f>SUM(L4:M4)</f>
        <v>21950354</v>
      </c>
    </row>
    <row r="5" spans="1:14" ht="20.100000000000001" customHeight="1" x14ac:dyDescent="0.2">
      <c r="A5" s="315" t="s">
        <v>408</v>
      </c>
      <c r="B5" s="317">
        <f>ROUNDDOWN(B4*0.9,0)</f>
        <v>17588593</v>
      </c>
      <c r="C5" s="318">
        <f>ROUNDDOWN(C4*0.9,0)</f>
        <v>1499371</v>
      </c>
      <c r="D5" s="325">
        <f>SUM(B5:C5)</f>
        <v>19087964</v>
      </c>
      <c r="E5" s="320"/>
      <c r="F5" s="317">
        <f>ROUNDDOWN(F4*0.9,0)</f>
        <v>6036264</v>
      </c>
      <c r="G5" s="318">
        <f>ROUNDDOWN(G4*0.9,0)</f>
        <v>637272</v>
      </c>
      <c r="H5" s="325">
        <f>SUM(F5:G5)</f>
        <v>6673536</v>
      </c>
      <c r="I5" s="321"/>
      <c r="J5" s="322">
        <f>D5+H5</f>
        <v>25761500</v>
      </c>
      <c r="K5" s="323"/>
    </row>
    <row r="6" spans="1:14" ht="20.100000000000001" customHeight="1" x14ac:dyDescent="0.2">
      <c r="A6" s="315" t="s">
        <v>409</v>
      </c>
      <c r="B6" s="317">
        <f>B4-B5</f>
        <v>1954289</v>
      </c>
      <c r="C6" s="318">
        <f>C4-C5</f>
        <v>166597</v>
      </c>
      <c r="D6" s="325">
        <f t="shared" ref="D6:D48" si="0">SUM(B6:C6)</f>
        <v>2120886</v>
      </c>
      <c r="E6" s="320"/>
      <c r="F6" s="317">
        <f>F4-F5</f>
        <v>670696</v>
      </c>
      <c r="G6" s="318">
        <f>G4-G5</f>
        <v>70808</v>
      </c>
      <c r="H6" s="325">
        <f t="shared" ref="H6" si="1">SUM(F6:G6)</f>
        <v>741504</v>
      </c>
      <c r="I6" s="321"/>
      <c r="J6" s="322">
        <f>D6+H6</f>
        <v>2862390</v>
      </c>
      <c r="K6" s="323"/>
    </row>
    <row r="7" spans="1:14" ht="20.100000000000001" customHeight="1" x14ac:dyDescent="0.2">
      <c r="A7" s="315" t="s">
        <v>410</v>
      </c>
      <c r="B7" s="317">
        <v>40</v>
      </c>
      <c r="C7" s="318">
        <v>40</v>
      </c>
      <c r="D7" s="325"/>
      <c r="E7" s="320"/>
      <c r="F7" s="317">
        <v>20</v>
      </c>
      <c r="G7" s="318">
        <v>20</v>
      </c>
      <c r="H7" s="325"/>
      <c r="I7" s="321"/>
      <c r="J7" s="322"/>
      <c r="K7" s="323"/>
    </row>
    <row r="8" spans="1:14" ht="20.100000000000001" customHeight="1" thickBot="1" x14ac:dyDescent="0.25">
      <c r="A8" s="326" t="s">
        <v>411</v>
      </c>
      <c r="B8" s="327">
        <f>ROUNDDOWN(B5/B7,0)</f>
        <v>439714</v>
      </c>
      <c r="C8" s="328">
        <f>ROUNDDOWN(C5/C7,0)</f>
        <v>37484</v>
      </c>
      <c r="D8" s="329">
        <f t="shared" si="0"/>
        <v>477198</v>
      </c>
      <c r="E8" s="330"/>
      <c r="F8" s="327">
        <f>ROUNDDOWN(F5/F7,0)</f>
        <v>301813</v>
      </c>
      <c r="G8" s="328">
        <f>ROUNDDOWN(G5/G7,0)</f>
        <v>31863</v>
      </c>
      <c r="H8" s="329">
        <f t="shared" ref="H8:H48" si="2">SUM(F8:G8)</f>
        <v>333676</v>
      </c>
      <c r="I8" s="331"/>
      <c r="J8" s="332">
        <f>D8+H8</f>
        <v>810874</v>
      </c>
      <c r="K8" s="333"/>
    </row>
    <row r="9" spans="1:14" ht="20.100000000000001" customHeight="1" thickTop="1" x14ac:dyDescent="0.2">
      <c r="A9" s="334" t="s">
        <v>412</v>
      </c>
      <c r="B9" s="335">
        <v>439747</v>
      </c>
      <c r="C9" s="336">
        <v>37495</v>
      </c>
      <c r="D9" s="337">
        <f t="shared" si="0"/>
        <v>477242</v>
      </c>
      <c r="E9" s="338">
        <f>D9</f>
        <v>477242</v>
      </c>
      <c r="F9" s="335">
        <v>301817</v>
      </c>
      <c r="G9" s="336">
        <v>31875</v>
      </c>
      <c r="H9" s="337">
        <f t="shared" si="2"/>
        <v>333692</v>
      </c>
      <c r="I9" s="339">
        <f>H9</f>
        <v>333692</v>
      </c>
      <c r="J9" s="340">
        <f>D9+H9</f>
        <v>810934</v>
      </c>
      <c r="K9" s="337">
        <f>J9</f>
        <v>810934</v>
      </c>
    </row>
    <row r="10" spans="1:14" ht="20.100000000000001" customHeight="1" x14ac:dyDescent="0.2">
      <c r="A10" s="315" t="s">
        <v>413</v>
      </c>
      <c r="B10" s="341">
        <v>439714</v>
      </c>
      <c r="C10" s="325">
        <v>37484</v>
      </c>
      <c r="D10" s="325">
        <f t="shared" si="0"/>
        <v>477198</v>
      </c>
      <c r="E10" s="320">
        <f>E9+D10</f>
        <v>954440</v>
      </c>
      <c r="F10" s="341">
        <v>301813</v>
      </c>
      <c r="G10" s="325">
        <v>31863</v>
      </c>
      <c r="H10" s="325">
        <f t="shared" si="2"/>
        <v>333676</v>
      </c>
      <c r="I10" s="321">
        <f>I9+H10</f>
        <v>667368</v>
      </c>
      <c r="J10" s="322">
        <f>D10+H10</f>
        <v>810874</v>
      </c>
      <c r="K10" s="325">
        <f>K9+J10</f>
        <v>1621808</v>
      </c>
    </row>
    <row r="11" spans="1:14" ht="20.100000000000001" customHeight="1" x14ac:dyDescent="0.2">
      <c r="A11" s="315" t="s">
        <v>414</v>
      </c>
      <c r="B11" s="341">
        <v>439714</v>
      </c>
      <c r="C11" s="325">
        <v>37484</v>
      </c>
      <c r="D11" s="325">
        <f t="shared" si="0"/>
        <v>477198</v>
      </c>
      <c r="E11" s="320">
        <f t="shared" ref="E11:E48" si="3">E10+D11</f>
        <v>1431638</v>
      </c>
      <c r="F11" s="341">
        <v>301813</v>
      </c>
      <c r="G11" s="325">
        <v>31863</v>
      </c>
      <c r="H11" s="325">
        <f t="shared" si="2"/>
        <v>333676</v>
      </c>
      <c r="I11" s="321">
        <f t="shared" ref="I11:I28" si="4">I10+H11</f>
        <v>1001044</v>
      </c>
      <c r="J11" s="322">
        <f t="shared" ref="J11:J49" si="5">D11+H11</f>
        <v>810874</v>
      </c>
      <c r="K11" s="325">
        <f t="shared" ref="K11:K48" si="6">K10+J11</f>
        <v>2432682</v>
      </c>
    </row>
    <row r="12" spans="1:14" ht="20.100000000000001" customHeight="1" x14ac:dyDescent="0.2">
      <c r="A12" s="315" t="s">
        <v>415</v>
      </c>
      <c r="B12" s="341">
        <v>439714</v>
      </c>
      <c r="C12" s="325">
        <v>37484</v>
      </c>
      <c r="D12" s="325">
        <f t="shared" si="0"/>
        <v>477198</v>
      </c>
      <c r="E12" s="320">
        <f t="shared" si="3"/>
        <v>1908836</v>
      </c>
      <c r="F12" s="341">
        <v>301813</v>
      </c>
      <c r="G12" s="325">
        <v>31863</v>
      </c>
      <c r="H12" s="325">
        <f t="shared" si="2"/>
        <v>333676</v>
      </c>
      <c r="I12" s="321">
        <f t="shared" si="4"/>
        <v>1334720</v>
      </c>
      <c r="J12" s="322">
        <f t="shared" si="5"/>
        <v>810874</v>
      </c>
      <c r="K12" s="325">
        <f t="shared" si="6"/>
        <v>3243556</v>
      </c>
    </row>
    <row r="13" spans="1:14" ht="20.100000000000001" customHeight="1" x14ac:dyDescent="0.2">
      <c r="A13" s="315" t="s">
        <v>416</v>
      </c>
      <c r="B13" s="341">
        <v>439714</v>
      </c>
      <c r="C13" s="325">
        <v>37484</v>
      </c>
      <c r="D13" s="325">
        <f t="shared" si="0"/>
        <v>477198</v>
      </c>
      <c r="E13" s="320">
        <f t="shared" si="3"/>
        <v>2386034</v>
      </c>
      <c r="F13" s="341">
        <v>301813</v>
      </c>
      <c r="G13" s="325">
        <v>31863</v>
      </c>
      <c r="H13" s="325">
        <f t="shared" si="2"/>
        <v>333676</v>
      </c>
      <c r="I13" s="321">
        <f t="shared" si="4"/>
        <v>1668396</v>
      </c>
      <c r="J13" s="322">
        <f t="shared" si="5"/>
        <v>810874</v>
      </c>
      <c r="K13" s="325">
        <f t="shared" si="6"/>
        <v>4054430</v>
      </c>
    </row>
    <row r="14" spans="1:14" ht="20.100000000000001" customHeight="1" x14ac:dyDescent="0.2">
      <c r="A14" s="315" t="s">
        <v>417</v>
      </c>
      <c r="B14" s="341">
        <v>439714</v>
      </c>
      <c r="C14" s="325">
        <v>37484</v>
      </c>
      <c r="D14" s="325">
        <f t="shared" si="0"/>
        <v>477198</v>
      </c>
      <c r="E14" s="320">
        <f t="shared" si="3"/>
        <v>2863232</v>
      </c>
      <c r="F14" s="341">
        <v>301813</v>
      </c>
      <c r="G14" s="325">
        <v>31863</v>
      </c>
      <c r="H14" s="325">
        <f t="shared" si="2"/>
        <v>333676</v>
      </c>
      <c r="I14" s="321">
        <f t="shared" si="4"/>
        <v>2002072</v>
      </c>
      <c r="J14" s="322">
        <f t="shared" si="5"/>
        <v>810874</v>
      </c>
      <c r="K14" s="325">
        <f t="shared" si="6"/>
        <v>4865304</v>
      </c>
    </row>
    <row r="15" spans="1:14" ht="20.100000000000001" customHeight="1" x14ac:dyDescent="0.2">
      <c r="A15" s="315" t="s">
        <v>418</v>
      </c>
      <c r="B15" s="341">
        <v>439714</v>
      </c>
      <c r="C15" s="325">
        <v>37484</v>
      </c>
      <c r="D15" s="325">
        <f t="shared" si="0"/>
        <v>477198</v>
      </c>
      <c r="E15" s="320">
        <f t="shared" si="3"/>
        <v>3340430</v>
      </c>
      <c r="F15" s="341">
        <v>301813</v>
      </c>
      <c r="G15" s="325">
        <v>31863</v>
      </c>
      <c r="H15" s="325">
        <f t="shared" si="2"/>
        <v>333676</v>
      </c>
      <c r="I15" s="321">
        <f t="shared" si="4"/>
        <v>2335748</v>
      </c>
      <c r="J15" s="322">
        <f t="shared" si="5"/>
        <v>810874</v>
      </c>
      <c r="K15" s="325">
        <f t="shared" si="6"/>
        <v>5676178</v>
      </c>
    </row>
    <row r="16" spans="1:14" ht="20.100000000000001" customHeight="1" x14ac:dyDescent="0.2">
      <c r="A16" s="315" t="s">
        <v>419</v>
      </c>
      <c r="B16" s="341">
        <v>439714</v>
      </c>
      <c r="C16" s="325">
        <v>37484</v>
      </c>
      <c r="D16" s="325">
        <f t="shared" si="0"/>
        <v>477198</v>
      </c>
      <c r="E16" s="320">
        <f t="shared" si="3"/>
        <v>3817628</v>
      </c>
      <c r="F16" s="341">
        <v>301813</v>
      </c>
      <c r="G16" s="325">
        <v>31863</v>
      </c>
      <c r="H16" s="325">
        <f t="shared" si="2"/>
        <v>333676</v>
      </c>
      <c r="I16" s="321">
        <f t="shared" si="4"/>
        <v>2669424</v>
      </c>
      <c r="J16" s="322">
        <f t="shared" si="5"/>
        <v>810874</v>
      </c>
      <c r="K16" s="325">
        <f t="shared" si="6"/>
        <v>6487052</v>
      </c>
    </row>
    <row r="17" spans="1:11" ht="20.100000000000001" customHeight="1" x14ac:dyDescent="0.2">
      <c r="A17" s="315" t="s">
        <v>420</v>
      </c>
      <c r="B17" s="341">
        <v>439714</v>
      </c>
      <c r="C17" s="325">
        <v>37484</v>
      </c>
      <c r="D17" s="325">
        <f t="shared" si="0"/>
        <v>477198</v>
      </c>
      <c r="E17" s="320">
        <f t="shared" si="3"/>
        <v>4294826</v>
      </c>
      <c r="F17" s="341">
        <v>301813</v>
      </c>
      <c r="G17" s="325">
        <v>31863</v>
      </c>
      <c r="H17" s="325">
        <f t="shared" si="2"/>
        <v>333676</v>
      </c>
      <c r="I17" s="321">
        <f t="shared" si="4"/>
        <v>3003100</v>
      </c>
      <c r="J17" s="322">
        <f t="shared" si="5"/>
        <v>810874</v>
      </c>
      <c r="K17" s="325">
        <f t="shared" si="6"/>
        <v>7297926</v>
      </c>
    </row>
    <row r="18" spans="1:11" ht="20.100000000000001" customHeight="1" x14ac:dyDescent="0.2">
      <c r="A18" s="315" t="s">
        <v>421</v>
      </c>
      <c r="B18" s="341">
        <v>439714</v>
      </c>
      <c r="C18" s="325">
        <v>37484</v>
      </c>
      <c r="D18" s="325">
        <f t="shared" si="0"/>
        <v>477198</v>
      </c>
      <c r="E18" s="320">
        <f t="shared" si="3"/>
        <v>4772024</v>
      </c>
      <c r="F18" s="341">
        <v>301813</v>
      </c>
      <c r="G18" s="325">
        <v>31863</v>
      </c>
      <c r="H18" s="325">
        <f t="shared" si="2"/>
        <v>333676</v>
      </c>
      <c r="I18" s="321">
        <f t="shared" si="4"/>
        <v>3336776</v>
      </c>
      <c r="J18" s="322">
        <f t="shared" si="5"/>
        <v>810874</v>
      </c>
      <c r="K18" s="325">
        <f t="shared" si="6"/>
        <v>8108800</v>
      </c>
    </row>
    <row r="19" spans="1:11" ht="20.100000000000001" customHeight="1" x14ac:dyDescent="0.2">
      <c r="A19" s="315" t="s">
        <v>422</v>
      </c>
      <c r="B19" s="341">
        <v>439714</v>
      </c>
      <c r="C19" s="325">
        <v>37484</v>
      </c>
      <c r="D19" s="325">
        <f t="shared" si="0"/>
        <v>477198</v>
      </c>
      <c r="E19" s="320">
        <f t="shared" si="3"/>
        <v>5249222</v>
      </c>
      <c r="F19" s="341">
        <v>301813</v>
      </c>
      <c r="G19" s="325">
        <v>31863</v>
      </c>
      <c r="H19" s="325">
        <f t="shared" si="2"/>
        <v>333676</v>
      </c>
      <c r="I19" s="321">
        <f t="shared" si="4"/>
        <v>3670452</v>
      </c>
      <c r="J19" s="322">
        <f t="shared" si="5"/>
        <v>810874</v>
      </c>
      <c r="K19" s="325">
        <f t="shared" si="6"/>
        <v>8919674</v>
      </c>
    </row>
    <row r="20" spans="1:11" ht="20.100000000000001" customHeight="1" x14ac:dyDescent="0.2">
      <c r="A20" s="315" t="s">
        <v>423</v>
      </c>
      <c r="B20" s="341">
        <v>439714</v>
      </c>
      <c r="C20" s="325">
        <v>37484</v>
      </c>
      <c r="D20" s="325">
        <f t="shared" si="0"/>
        <v>477198</v>
      </c>
      <c r="E20" s="320">
        <f t="shared" si="3"/>
        <v>5726420</v>
      </c>
      <c r="F20" s="341">
        <v>301813</v>
      </c>
      <c r="G20" s="325">
        <v>31863</v>
      </c>
      <c r="H20" s="325">
        <f t="shared" si="2"/>
        <v>333676</v>
      </c>
      <c r="I20" s="321">
        <f t="shared" si="4"/>
        <v>4004128</v>
      </c>
      <c r="J20" s="322">
        <f t="shared" si="5"/>
        <v>810874</v>
      </c>
      <c r="K20" s="325">
        <f t="shared" si="6"/>
        <v>9730548</v>
      </c>
    </row>
    <row r="21" spans="1:11" ht="20.100000000000001" customHeight="1" x14ac:dyDescent="0.2">
      <c r="A21" s="315" t="s">
        <v>424</v>
      </c>
      <c r="B21" s="341">
        <v>439714</v>
      </c>
      <c r="C21" s="325">
        <v>37484</v>
      </c>
      <c r="D21" s="325">
        <f t="shared" si="0"/>
        <v>477198</v>
      </c>
      <c r="E21" s="320">
        <f t="shared" si="3"/>
        <v>6203618</v>
      </c>
      <c r="F21" s="341">
        <v>301813</v>
      </c>
      <c r="G21" s="325">
        <v>31863</v>
      </c>
      <c r="H21" s="325">
        <f t="shared" si="2"/>
        <v>333676</v>
      </c>
      <c r="I21" s="321">
        <f t="shared" si="4"/>
        <v>4337804</v>
      </c>
      <c r="J21" s="322">
        <f t="shared" si="5"/>
        <v>810874</v>
      </c>
      <c r="K21" s="325">
        <f t="shared" si="6"/>
        <v>10541422</v>
      </c>
    </row>
    <row r="22" spans="1:11" ht="20.100000000000001" customHeight="1" x14ac:dyDescent="0.2">
      <c r="A22" s="315" t="s">
        <v>425</v>
      </c>
      <c r="B22" s="341">
        <v>439714</v>
      </c>
      <c r="C22" s="325">
        <v>37484</v>
      </c>
      <c r="D22" s="325">
        <f t="shared" si="0"/>
        <v>477198</v>
      </c>
      <c r="E22" s="320">
        <f t="shared" si="3"/>
        <v>6680816</v>
      </c>
      <c r="F22" s="341">
        <v>301813</v>
      </c>
      <c r="G22" s="325">
        <v>31863</v>
      </c>
      <c r="H22" s="325">
        <f t="shared" si="2"/>
        <v>333676</v>
      </c>
      <c r="I22" s="321">
        <f t="shared" si="4"/>
        <v>4671480</v>
      </c>
      <c r="J22" s="322">
        <f t="shared" si="5"/>
        <v>810874</v>
      </c>
      <c r="K22" s="325">
        <f t="shared" si="6"/>
        <v>11352296</v>
      </c>
    </row>
    <row r="23" spans="1:11" ht="20.100000000000001" customHeight="1" x14ac:dyDescent="0.2">
      <c r="A23" s="315" t="s">
        <v>426</v>
      </c>
      <c r="B23" s="341">
        <v>439714</v>
      </c>
      <c r="C23" s="325">
        <v>37484</v>
      </c>
      <c r="D23" s="325">
        <f t="shared" si="0"/>
        <v>477198</v>
      </c>
      <c r="E23" s="320">
        <f t="shared" si="3"/>
        <v>7158014</v>
      </c>
      <c r="F23" s="341">
        <v>301813</v>
      </c>
      <c r="G23" s="325">
        <v>31863</v>
      </c>
      <c r="H23" s="325">
        <f t="shared" si="2"/>
        <v>333676</v>
      </c>
      <c r="I23" s="321">
        <f t="shared" si="4"/>
        <v>5005156</v>
      </c>
      <c r="J23" s="322">
        <f t="shared" si="5"/>
        <v>810874</v>
      </c>
      <c r="K23" s="325">
        <f t="shared" si="6"/>
        <v>12163170</v>
      </c>
    </row>
    <row r="24" spans="1:11" ht="20.100000000000001" customHeight="1" x14ac:dyDescent="0.2">
      <c r="A24" s="315" t="s">
        <v>427</v>
      </c>
      <c r="B24" s="341">
        <v>439714</v>
      </c>
      <c r="C24" s="325">
        <v>37484</v>
      </c>
      <c r="D24" s="325">
        <f t="shared" si="0"/>
        <v>477198</v>
      </c>
      <c r="E24" s="320">
        <f t="shared" si="3"/>
        <v>7635212</v>
      </c>
      <c r="F24" s="341">
        <v>301813</v>
      </c>
      <c r="G24" s="325">
        <v>31863</v>
      </c>
      <c r="H24" s="325">
        <f t="shared" si="2"/>
        <v>333676</v>
      </c>
      <c r="I24" s="321">
        <f t="shared" si="4"/>
        <v>5338832</v>
      </c>
      <c r="J24" s="322">
        <f t="shared" si="5"/>
        <v>810874</v>
      </c>
      <c r="K24" s="325">
        <f t="shared" si="6"/>
        <v>12974044</v>
      </c>
    </row>
    <row r="25" spans="1:11" ht="20.100000000000001" customHeight="1" x14ac:dyDescent="0.2">
      <c r="A25" s="315" t="s">
        <v>428</v>
      </c>
      <c r="B25" s="341">
        <v>439714</v>
      </c>
      <c r="C25" s="325">
        <v>37484</v>
      </c>
      <c r="D25" s="325">
        <f t="shared" si="0"/>
        <v>477198</v>
      </c>
      <c r="E25" s="320">
        <f t="shared" si="3"/>
        <v>8112410</v>
      </c>
      <c r="F25" s="341">
        <v>301813</v>
      </c>
      <c r="G25" s="325">
        <v>31863</v>
      </c>
      <c r="H25" s="325">
        <f t="shared" si="2"/>
        <v>333676</v>
      </c>
      <c r="I25" s="321">
        <f t="shared" si="4"/>
        <v>5672508</v>
      </c>
      <c r="J25" s="322">
        <f t="shared" si="5"/>
        <v>810874</v>
      </c>
      <c r="K25" s="325">
        <f t="shared" si="6"/>
        <v>13784918</v>
      </c>
    </row>
    <row r="26" spans="1:11" ht="20.100000000000001" customHeight="1" x14ac:dyDescent="0.2">
      <c r="A26" s="315" t="s">
        <v>429</v>
      </c>
      <c r="B26" s="341">
        <v>439714</v>
      </c>
      <c r="C26" s="325">
        <v>37484</v>
      </c>
      <c r="D26" s="325">
        <f t="shared" si="0"/>
        <v>477198</v>
      </c>
      <c r="E26" s="320">
        <f t="shared" si="3"/>
        <v>8589608</v>
      </c>
      <c r="F26" s="341">
        <v>301813</v>
      </c>
      <c r="G26" s="325">
        <v>31863</v>
      </c>
      <c r="H26" s="325">
        <f t="shared" si="2"/>
        <v>333676</v>
      </c>
      <c r="I26" s="321">
        <f t="shared" si="4"/>
        <v>6006184</v>
      </c>
      <c r="J26" s="322">
        <f t="shared" si="5"/>
        <v>810874</v>
      </c>
      <c r="K26" s="325">
        <f t="shared" si="6"/>
        <v>14595792</v>
      </c>
    </row>
    <row r="27" spans="1:11" ht="20.100000000000001" customHeight="1" x14ac:dyDescent="0.2">
      <c r="A27" s="315" t="s">
        <v>430</v>
      </c>
      <c r="B27" s="341">
        <v>439714</v>
      </c>
      <c r="C27" s="325">
        <v>37484</v>
      </c>
      <c r="D27" s="325">
        <f t="shared" si="0"/>
        <v>477198</v>
      </c>
      <c r="E27" s="320">
        <f t="shared" si="3"/>
        <v>9066806</v>
      </c>
      <c r="F27" s="341">
        <v>301813</v>
      </c>
      <c r="G27" s="325">
        <v>31863</v>
      </c>
      <c r="H27" s="325">
        <f t="shared" si="2"/>
        <v>333676</v>
      </c>
      <c r="I27" s="321">
        <f t="shared" si="4"/>
        <v>6339860</v>
      </c>
      <c r="J27" s="322">
        <f t="shared" si="5"/>
        <v>810874</v>
      </c>
      <c r="K27" s="325">
        <f t="shared" si="6"/>
        <v>15406666</v>
      </c>
    </row>
    <row r="28" spans="1:11" ht="20.100000000000001" customHeight="1" x14ac:dyDescent="0.2">
      <c r="A28" s="315" t="s">
        <v>431</v>
      </c>
      <c r="B28" s="341">
        <v>439714</v>
      </c>
      <c r="C28" s="325">
        <v>37484</v>
      </c>
      <c r="D28" s="325">
        <f t="shared" si="0"/>
        <v>477198</v>
      </c>
      <c r="E28" s="320">
        <f t="shared" si="3"/>
        <v>9544004</v>
      </c>
      <c r="F28" s="341">
        <v>301813</v>
      </c>
      <c r="G28" s="325">
        <v>31863</v>
      </c>
      <c r="H28" s="325">
        <f t="shared" si="2"/>
        <v>333676</v>
      </c>
      <c r="I28" s="321">
        <f t="shared" si="4"/>
        <v>6673536</v>
      </c>
      <c r="J28" s="322">
        <f t="shared" si="5"/>
        <v>810874</v>
      </c>
      <c r="K28" s="325">
        <f t="shared" si="6"/>
        <v>16217540</v>
      </c>
    </row>
    <row r="29" spans="1:11" ht="20.100000000000001" customHeight="1" x14ac:dyDescent="0.2">
      <c r="A29" s="315" t="s">
        <v>432</v>
      </c>
      <c r="B29" s="341">
        <v>439714</v>
      </c>
      <c r="C29" s="325">
        <v>37484</v>
      </c>
      <c r="D29" s="325">
        <f t="shared" si="0"/>
        <v>477198</v>
      </c>
      <c r="E29" s="320">
        <f t="shared" si="3"/>
        <v>10021202</v>
      </c>
      <c r="F29" s="341">
        <v>0</v>
      </c>
      <c r="G29" s="325">
        <v>0</v>
      </c>
      <c r="H29" s="325">
        <f t="shared" si="2"/>
        <v>0</v>
      </c>
      <c r="I29" s="321"/>
      <c r="J29" s="322">
        <f t="shared" si="5"/>
        <v>477198</v>
      </c>
      <c r="K29" s="325">
        <f t="shared" si="6"/>
        <v>16694738</v>
      </c>
    </row>
    <row r="30" spans="1:11" ht="20.100000000000001" customHeight="1" x14ac:dyDescent="0.2">
      <c r="A30" s="315" t="s">
        <v>433</v>
      </c>
      <c r="B30" s="341">
        <v>439714</v>
      </c>
      <c r="C30" s="325">
        <v>37484</v>
      </c>
      <c r="D30" s="325">
        <f t="shared" si="0"/>
        <v>477198</v>
      </c>
      <c r="E30" s="320">
        <f t="shared" si="3"/>
        <v>10498400</v>
      </c>
      <c r="F30" s="341">
        <v>0</v>
      </c>
      <c r="G30" s="325">
        <v>0</v>
      </c>
      <c r="H30" s="325">
        <f t="shared" si="2"/>
        <v>0</v>
      </c>
      <c r="I30" s="321"/>
      <c r="J30" s="322">
        <f t="shared" si="5"/>
        <v>477198</v>
      </c>
      <c r="K30" s="325">
        <f t="shared" si="6"/>
        <v>17171936</v>
      </c>
    </row>
    <row r="31" spans="1:11" ht="20.100000000000001" customHeight="1" x14ac:dyDescent="0.2">
      <c r="A31" s="315" t="s">
        <v>434</v>
      </c>
      <c r="B31" s="341">
        <v>439714</v>
      </c>
      <c r="C31" s="325">
        <v>37484</v>
      </c>
      <c r="D31" s="325">
        <f t="shared" si="0"/>
        <v>477198</v>
      </c>
      <c r="E31" s="320">
        <f t="shared" si="3"/>
        <v>10975598</v>
      </c>
      <c r="F31" s="341">
        <v>0</v>
      </c>
      <c r="G31" s="325">
        <v>0</v>
      </c>
      <c r="H31" s="325">
        <f t="shared" si="2"/>
        <v>0</v>
      </c>
      <c r="I31" s="321"/>
      <c r="J31" s="322">
        <f t="shared" si="5"/>
        <v>477198</v>
      </c>
      <c r="K31" s="325">
        <f t="shared" si="6"/>
        <v>17649134</v>
      </c>
    </row>
    <row r="32" spans="1:11" ht="20.100000000000001" customHeight="1" x14ac:dyDescent="0.2">
      <c r="A32" s="315" t="s">
        <v>435</v>
      </c>
      <c r="B32" s="341">
        <v>439714</v>
      </c>
      <c r="C32" s="325">
        <v>37484</v>
      </c>
      <c r="D32" s="325">
        <f t="shared" si="0"/>
        <v>477198</v>
      </c>
      <c r="E32" s="320">
        <f t="shared" si="3"/>
        <v>11452796</v>
      </c>
      <c r="F32" s="341">
        <v>0</v>
      </c>
      <c r="G32" s="325">
        <v>0</v>
      </c>
      <c r="H32" s="325">
        <f t="shared" si="2"/>
        <v>0</v>
      </c>
      <c r="I32" s="321"/>
      <c r="J32" s="322">
        <f t="shared" si="5"/>
        <v>477198</v>
      </c>
      <c r="K32" s="325">
        <f t="shared" si="6"/>
        <v>18126332</v>
      </c>
    </row>
    <row r="33" spans="1:11" ht="20.100000000000001" customHeight="1" x14ac:dyDescent="0.2">
      <c r="A33" s="315" t="s">
        <v>436</v>
      </c>
      <c r="B33" s="341">
        <v>439714</v>
      </c>
      <c r="C33" s="325">
        <v>37484</v>
      </c>
      <c r="D33" s="325">
        <f t="shared" si="0"/>
        <v>477198</v>
      </c>
      <c r="E33" s="320">
        <f t="shared" si="3"/>
        <v>11929994</v>
      </c>
      <c r="F33" s="341">
        <v>0</v>
      </c>
      <c r="G33" s="325">
        <v>0</v>
      </c>
      <c r="H33" s="325">
        <f t="shared" si="2"/>
        <v>0</v>
      </c>
      <c r="I33" s="321"/>
      <c r="J33" s="322">
        <f t="shared" si="5"/>
        <v>477198</v>
      </c>
      <c r="K33" s="325">
        <f t="shared" si="6"/>
        <v>18603530</v>
      </c>
    </row>
    <row r="34" spans="1:11" ht="20.100000000000001" customHeight="1" x14ac:dyDescent="0.2">
      <c r="A34" s="342" t="s">
        <v>437</v>
      </c>
      <c r="B34" s="343">
        <v>439714</v>
      </c>
      <c r="C34" s="319">
        <v>37484</v>
      </c>
      <c r="D34" s="319">
        <f t="shared" si="0"/>
        <v>477198</v>
      </c>
      <c r="E34" s="344">
        <f t="shared" si="3"/>
        <v>12407192</v>
      </c>
      <c r="F34" s="343">
        <v>0</v>
      </c>
      <c r="G34" s="319">
        <v>0</v>
      </c>
      <c r="H34" s="319">
        <f t="shared" si="2"/>
        <v>0</v>
      </c>
      <c r="I34" s="345"/>
      <c r="J34" s="346">
        <f t="shared" si="5"/>
        <v>477198</v>
      </c>
      <c r="K34" s="319">
        <f t="shared" si="6"/>
        <v>19080728</v>
      </c>
    </row>
    <row r="35" spans="1:11" ht="20.100000000000001" customHeight="1" x14ac:dyDescent="0.2">
      <c r="A35" s="342" t="s">
        <v>438</v>
      </c>
      <c r="B35" s="343">
        <v>439714</v>
      </c>
      <c r="C35" s="319">
        <v>37484</v>
      </c>
      <c r="D35" s="319">
        <f t="shared" si="0"/>
        <v>477198</v>
      </c>
      <c r="E35" s="344">
        <f t="shared" si="3"/>
        <v>12884390</v>
      </c>
      <c r="F35" s="343">
        <v>0</v>
      </c>
      <c r="G35" s="319">
        <v>0</v>
      </c>
      <c r="H35" s="319">
        <f t="shared" si="2"/>
        <v>0</v>
      </c>
      <c r="I35" s="345"/>
      <c r="J35" s="346">
        <f t="shared" si="5"/>
        <v>477198</v>
      </c>
      <c r="K35" s="319">
        <f t="shared" si="6"/>
        <v>19557926</v>
      </c>
    </row>
    <row r="36" spans="1:11" ht="20.100000000000001" customHeight="1" x14ac:dyDescent="0.2">
      <c r="A36" s="342" t="s">
        <v>439</v>
      </c>
      <c r="B36" s="343">
        <v>439714</v>
      </c>
      <c r="C36" s="319">
        <v>37484</v>
      </c>
      <c r="D36" s="319">
        <f t="shared" si="0"/>
        <v>477198</v>
      </c>
      <c r="E36" s="344">
        <f t="shared" si="3"/>
        <v>13361588</v>
      </c>
      <c r="F36" s="343">
        <v>0</v>
      </c>
      <c r="G36" s="319">
        <v>0</v>
      </c>
      <c r="H36" s="319">
        <f t="shared" si="2"/>
        <v>0</v>
      </c>
      <c r="I36" s="345"/>
      <c r="J36" s="346">
        <f t="shared" si="5"/>
        <v>477198</v>
      </c>
      <c r="K36" s="319">
        <f t="shared" si="6"/>
        <v>20035124</v>
      </c>
    </row>
    <row r="37" spans="1:11" ht="20.100000000000001" customHeight="1" x14ac:dyDescent="0.2">
      <c r="A37" s="342" t="s">
        <v>440</v>
      </c>
      <c r="B37" s="343">
        <v>439714</v>
      </c>
      <c r="C37" s="319">
        <v>37484</v>
      </c>
      <c r="D37" s="319">
        <f t="shared" si="0"/>
        <v>477198</v>
      </c>
      <c r="E37" s="344">
        <f t="shared" si="3"/>
        <v>13838786</v>
      </c>
      <c r="F37" s="343">
        <v>0</v>
      </c>
      <c r="G37" s="319">
        <v>0</v>
      </c>
      <c r="H37" s="319">
        <f t="shared" si="2"/>
        <v>0</v>
      </c>
      <c r="I37" s="345"/>
      <c r="J37" s="346">
        <f t="shared" si="5"/>
        <v>477198</v>
      </c>
      <c r="K37" s="319">
        <f t="shared" si="6"/>
        <v>20512322</v>
      </c>
    </row>
    <row r="38" spans="1:11" ht="20.100000000000001" customHeight="1" x14ac:dyDescent="0.2">
      <c r="A38" s="342" t="s">
        <v>441</v>
      </c>
      <c r="B38" s="343">
        <v>439714</v>
      </c>
      <c r="C38" s="319">
        <v>37484</v>
      </c>
      <c r="D38" s="319">
        <f t="shared" si="0"/>
        <v>477198</v>
      </c>
      <c r="E38" s="344">
        <f t="shared" si="3"/>
        <v>14315984</v>
      </c>
      <c r="F38" s="343">
        <v>0</v>
      </c>
      <c r="G38" s="319">
        <v>0</v>
      </c>
      <c r="H38" s="319">
        <f t="shared" si="2"/>
        <v>0</v>
      </c>
      <c r="I38" s="345"/>
      <c r="J38" s="346">
        <f t="shared" si="5"/>
        <v>477198</v>
      </c>
      <c r="K38" s="319">
        <f t="shared" si="6"/>
        <v>20989520</v>
      </c>
    </row>
    <row r="39" spans="1:11" ht="20.100000000000001" customHeight="1" x14ac:dyDescent="0.2">
      <c r="A39" s="342" t="s">
        <v>442</v>
      </c>
      <c r="B39" s="343">
        <v>439714</v>
      </c>
      <c r="C39" s="319">
        <v>37484</v>
      </c>
      <c r="D39" s="319">
        <f t="shared" si="0"/>
        <v>477198</v>
      </c>
      <c r="E39" s="344">
        <f t="shared" si="3"/>
        <v>14793182</v>
      </c>
      <c r="F39" s="343">
        <v>0</v>
      </c>
      <c r="G39" s="319">
        <v>0</v>
      </c>
      <c r="H39" s="319">
        <f t="shared" si="2"/>
        <v>0</v>
      </c>
      <c r="I39" s="345"/>
      <c r="J39" s="346">
        <f t="shared" si="5"/>
        <v>477198</v>
      </c>
      <c r="K39" s="319">
        <f t="shared" si="6"/>
        <v>21466718</v>
      </c>
    </row>
    <row r="40" spans="1:11" ht="20.100000000000001" customHeight="1" x14ac:dyDescent="0.2">
      <c r="A40" s="342" t="s">
        <v>443</v>
      </c>
      <c r="B40" s="343">
        <v>439714</v>
      </c>
      <c r="C40" s="319">
        <v>37484</v>
      </c>
      <c r="D40" s="319">
        <f t="shared" si="0"/>
        <v>477198</v>
      </c>
      <c r="E40" s="344">
        <f t="shared" si="3"/>
        <v>15270380</v>
      </c>
      <c r="F40" s="343">
        <v>0</v>
      </c>
      <c r="G40" s="319">
        <v>0</v>
      </c>
      <c r="H40" s="319">
        <f t="shared" si="2"/>
        <v>0</v>
      </c>
      <c r="I40" s="345"/>
      <c r="J40" s="346">
        <f t="shared" si="5"/>
        <v>477198</v>
      </c>
      <c r="K40" s="319">
        <f t="shared" si="6"/>
        <v>21943916</v>
      </c>
    </row>
    <row r="41" spans="1:11" ht="20.100000000000001" customHeight="1" x14ac:dyDescent="0.2">
      <c r="A41" s="342" t="s">
        <v>444</v>
      </c>
      <c r="B41" s="343">
        <v>439714</v>
      </c>
      <c r="C41" s="319">
        <v>37484</v>
      </c>
      <c r="D41" s="319">
        <f t="shared" si="0"/>
        <v>477198</v>
      </c>
      <c r="E41" s="344">
        <f t="shared" si="3"/>
        <v>15747578</v>
      </c>
      <c r="F41" s="343">
        <v>0</v>
      </c>
      <c r="G41" s="319">
        <v>0</v>
      </c>
      <c r="H41" s="319">
        <f t="shared" si="2"/>
        <v>0</v>
      </c>
      <c r="I41" s="345"/>
      <c r="J41" s="346">
        <f t="shared" si="5"/>
        <v>477198</v>
      </c>
      <c r="K41" s="319">
        <f t="shared" si="6"/>
        <v>22421114</v>
      </c>
    </row>
    <row r="42" spans="1:11" ht="20.100000000000001" customHeight="1" x14ac:dyDescent="0.2">
      <c r="A42" s="342" t="s">
        <v>445</v>
      </c>
      <c r="B42" s="343">
        <v>439714</v>
      </c>
      <c r="C42" s="319">
        <v>37484</v>
      </c>
      <c r="D42" s="319">
        <f t="shared" si="0"/>
        <v>477198</v>
      </c>
      <c r="E42" s="344">
        <f t="shared" si="3"/>
        <v>16224776</v>
      </c>
      <c r="F42" s="343">
        <v>0</v>
      </c>
      <c r="G42" s="319">
        <v>0</v>
      </c>
      <c r="H42" s="319">
        <f t="shared" si="2"/>
        <v>0</v>
      </c>
      <c r="I42" s="345"/>
      <c r="J42" s="346">
        <f t="shared" si="5"/>
        <v>477198</v>
      </c>
      <c r="K42" s="319">
        <f t="shared" si="6"/>
        <v>22898312</v>
      </c>
    </row>
    <row r="43" spans="1:11" ht="20.100000000000001" customHeight="1" x14ac:dyDescent="0.2">
      <c r="A43" s="342" t="s">
        <v>446</v>
      </c>
      <c r="B43" s="343">
        <v>439714</v>
      </c>
      <c r="C43" s="319">
        <v>37484</v>
      </c>
      <c r="D43" s="319">
        <f t="shared" si="0"/>
        <v>477198</v>
      </c>
      <c r="E43" s="344">
        <f t="shared" si="3"/>
        <v>16701974</v>
      </c>
      <c r="F43" s="343">
        <v>0</v>
      </c>
      <c r="G43" s="319">
        <v>0</v>
      </c>
      <c r="H43" s="319">
        <f t="shared" si="2"/>
        <v>0</v>
      </c>
      <c r="I43" s="345"/>
      <c r="J43" s="346">
        <f t="shared" si="5"/>
        <v>477198</v>
      </c>
      <c r="K43" s="319">
        <f t="shared" si="6"/>
        <v>23375510</v>
      </c>
    </row>
    <row r="44" spans="1:11" ht="20.100000000000001" customHeight="1" x14ac:dyDescent="0.2">
      <c r="A44" s="342" t="s">
        <v>447</v>
      </c>
      <c r="B44" s="343">
        <v>439714</v>
      </c>
      <c r="C44" s="319">
        <v>37484</v>
      </c>
      <c r="D44" s="319">
        <f t="shared" si="0"/>
        <v>477198</v>
      </c>
      <c r="E44" s="344">
        <f t="shared" si="3"/>
        <v>17179172</v>
      </c>
      <c r="F44" s="343">
        <v>0</v>
      </c>
      <c r="G44" s="319">
        <v>0</v>
      </c>
      <c r="H44" s="319">
        <f t="shared" si="2"/>
        <v>0</v>
      </c>
      <c r="I44" s="345"/>
      <c r="J44" s="346">
        <f t="shared" si="5"/>
        <v>477198</v>
      </c>
      <c r="K44" s="319">
        <f t="shared" si="6"/>
        <v>23852708</v>
      </c>
    </row>
    <row r="45" spans="1:11" ht="20.100000000000001" customHeight="1" x14ac:dyDescent="0.2">
      <c r="A45" s="342" t="s">
        <v>448</v>
      </c>
      <c r="B45" s="343">
        <v>439714</v>
      </c>
      <c r="C45" s="319">
        <v>37484</v>
      </c>
      <c r="D45" s="319">
        <f t="shared" si="0"/>
        <v>477198</v>
      </c>
      <c r="E45" s="344">
        <f t="shared" si="3"/>
        <v>17656370</v>
      </c>
      <c r="F45" s="343">
        <v>0</v>
      </c>
      <c r="G45" s="319">
        <v>0</v>
      </c>
      <c r="H45" s="319">
        <f t="shared" si="2"/>
        <v>0</v>
      </c>
      <c r="I45" s="345"/>
      <c r="J45" s="346">
        <f t="shared" si="5"/>
        <v>477198</v>
      </c>
      <c r="K45" s="319">
        <f t="shared" si="6"/>
        <v>24329906</v>
      </c>
    </row>
    <row r="46" spans="1:11" ht="20.100000000000001" customHeight="1" x14ac:dyDescent="0.2">
      <c r="A46" s="342" t="s">
        <v>449</v>
      </c>
      <c r="B46" s="343">
        <v>439714</v>
      </c>
      <c r="C46" s="319">
        <v>37484</v>
      </c>
      <c r="D46" s="319">
        <f t="shared" si="0"/>
        <v>477198</v>
      </c>
      <c r="E46" s="344">
        <f t="shared" si="3"/>
        <v>18133568</v>
      </c>
      <c r="F46" s="343">
        <v>0</v>
      </c>
      <c r="G46" s="319">
        <v>0</v>
      </c>
      <c r="H46" s="319">
        <f t="shared" si="2"/>
        <v>0</v>
      </c>
      <c r="I46" s="345"/>
      <c r="J46" s="346">
        <f t="shared" si="5"/>
        <v>477198</v>
      </c>
      <c r="K46" s="319">
        <f t="shared" si="6"/>
        <v>24807104</v>
      </c>
    </row>
    <row r="47" spans="1:11" ht="20.100000000000001" customHeight="1" x14ac:dyDescent="0.2">
      <c r="A47" s="342" t="s">
        <v>450</v>
      </c>
      <c r="B47" s="343">
        <v>439714</v>
      </c>
      <c r="C47" s="319">
        <v>37484</v>
      </c>
      <c r="D47" s="319">
        <f t="shared" si="0"/>
        <v>477198</v>
      </c>
      <c r="E47" s="344">
        <f t="shared" si="3"/>
        <v>18610766</v>
      </c>
      <c r="F47" s="343">
        <v>0</v>
      </c>
      <c r="G47" s="319">
        <v>0</v>
      </c>
      <c r="H47" s="319">
        <f t="shared" si="2"/>
        <v>0</v>
      </c>
      <c r="I47" s="345"/>
      <c r="J47" s="346">
        <f t="shared" si="5"/>
        <v>477198</v>
      </c>
      <c r="K47" s="319">
        <f t="shared" si="6"/>
        <v>25284302</v>
      </c>
    </row>
    <row r="48" spans="1:11" ht="20.100000000000001" customHeight="1" thickBot="1" x14ac:dyDescent="0.25">
      <c r="A48" s="347" t="s">
        <v>451</v>
      </c>
      <c r="B48" s="348">
        <v>439714</v>
      </c>
      <c r="C48" s="349">
        <v>37484</v>
      </c>
      <c r="D48" s="349">
        <f t="shared" si="0"/>
        <v>477198</v>
      </c>
      <c r="E48" s="350">
        <f t="shared" si="3"/>
        <v>19087964</v>
      </c>
      <c r="F48" s="348">
        <v>0</v>
      </c>
      <c r="G48" s="349">
        <v>0</v>
      </c>
      <c r="H48" s="349">
        <f t="shared" si="2"/>
        <v>0</v>
      </c>
      <c r="I48" s="351"/>
      <c r="J48" s="352">
        <f t="shared" si="5"/>
        <v>477198</v>
      </c>
      <c r="K48" s="349">
        <f t="shared" si="6"/>
        <v>25761500</v>
      </c>
    </row>
    <row r="49" spans="1:11" ht="20.100000000000001" customHeight="1" thickTop="1" x14ac:dyDescent="0.2">
      <c r="A49" s="334" t="s">
        <v>403</v>
      </c>
      <c r="B49" s="335">
        <f>SUM(B9:B48)</f>
        <v>17588593</v>
      </c>
      <c r="C49" s="336">
        <f>SUM(C9:C48)</f>
        <v>1499371</v>
      </c>
      <c r="D49" s="336">
        <f>SUM(D9:D48)</f>
        <v>19087964</v>
      </c>
      <c r="E49" s="353"/>
      <c r="F49" s="335">
        <f>SUM(F9:F48)</f>
        <v>6036264</v>
      </c>
      <c r="G49" s="336">
        <f>SUM(G9:G48)</f>
        <v>637272</v>
      </c>
      <c r="H49" s="336">
        <f>SUM(H9:H48)</f>
        <v>6673536</v>
      </c>
      <c r="I49" s="354"/>
      <c r="J49" s="340">
        <f t="shared" si="5"/>
        <v>25761500</v>
      </c>
      <c r="K49" s="355"/>
    </row>
    <row r="50" spans="1:11" ht="20.100000000000001" customHeight="1" x14ac:dyDescent="0.2">
      <c r="A50" s="356"/>
    </row>
    <row r="51" spans="1:11" ht="20.100000000000001" customHeight="1" x14ac:dyDescent="0.2">
      <c r="B51" s="357" t="s">
        <v>452</v>
      </c>
      <c r="C51" s="358">
        <v>477198</v>
      </c>
      <c r="D51" s="312">
        <v>15</v>
      </c>
      <c r="E51" s="359">
        <f>C51*D51</f>
        <v>7157970</v>
      </c>
      <c r="F51" s="357" t="s">
        <v>452</v>
      </c>
      <c r="G51" s="358">
        <v>0</v>
      </c>
      <c r="H51" s="312">
        <v>15</v>
      </c>
      <c r="I51" s="359">
        <f>G51*H51</f>
        <v>0</v>
      </c>
      <c r="K51" s="324">
        <f>E51+I51</f>
        <v>7157970</v>
      </c>
    </row>
    <row r="52" spans="1:11" ht="20.100000000000001" customHeight="1" x14ac:dyDescent="0.2">
      <c r="B52" s="357" t="s">
        <v>409</v>
      </c>
      <c r="E52" s="324">
        <f>D6</f>
        <v>2120886</v>
      </c>
      <c r="F52" s="357" t="s">
        <v>409</v>
      </c>
      <c r="I52" s="324">
        <f>H6</f>
        <v>741504</v>
      </c>
      <c r="K52" s="324">
        <f>E52+I52</f>
        <v>2862390</v>
      </c>
    </row>
    <row r="53" spans="1:11" ht="20.100000000000001" customHeight="1" thickBot="1" x14ac:dyDescent="0.25">
      <c r="B53" s="357" t="s">
        <v>453</v>
      </c>
      <c r="E53" s="360">
        <f>SUM(E51:E52)</f>
        <v>9278856</v>
      </c>
      <c r="F53" s="357" t="s">
        <v>453</v>
      </c>
      <c r="I53" s="360">
        <f>SUM(I51:I52)</f>
        <v>741504</v>
      </c>
      <c r="J53" s="357" t="s">
        <v>403</v>
      </c>
      <c r="K53" s="361">
        <f>E53+I53</f>
        <v>10020360</v>
      </c>
    </row>
    <row r="54" spans="1:11" ht="20.100000000000001" customHeight="1" thickTop="1" x14ac:dyDescent="0.2">
      <c r="A54" s="356"/>
    </row>
    <row r="55" spans="1:11" ht="20.100000000000001" customHeight="1" x14ac:dyDescent="0.2">
      <c r="A55" s="356"/>
    </row>
    <row r="56" spans="1:11" ht="20.100000000000001" customHeight="1" x14ac:dyDescent="0.2">
      <c r="A56" s="356"/>
    </row>
    <row r="57" spans="1:11" ht="20.100000000000001" customHeight="1" x14ac:dyDescent="0.2">
      <c r="A57" s="356"/>
    </row>
    <row r="58" spans="1:11" ht="20.100000000000001" customHeight="1" x14ac:dyDescent="0.2">
      <c r="A58" s="356"/>
    </row>
    <row r="59" spans="1:11" ht="20.100000000000001" customHeight="1" x14ac:dyDescent="0.2">
      <c r="A59" s="356"/>
    </row>
    <row r="60" spans="1:11" ht="20.100000000000001" customHeight="1" x14ac:dyDescent="0.2">
      <c r="A60" s="356"/>
    </row>
  </sheetData>
  <mergeCells count="6">
    <mergeCell ref="A1:K1"/>
    <mergeCell ref="A2:A3"/>
    <mergeCell ref="B2:E2"/>
    <mergeCell ref="F2:I2"/>
    <mergeCell ref="J2:J3"/>
    <mergeCell ref="K2:K3"/>
  </mergeCells>
  <phoneticPr fontId="2"/>
  <pageMargins left="0.59055118110236227" right="0.39370078740157483" top="0.98425196850393704"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Q121"/>
  <sheetViews>
    <sheetView workbookViewId="0"/>
  </sheetViews>
  <sheetFormatPr defaultColWidth="9" defaultRowHeight="13.5" customHeight="1" x14ac:dyDescent="0.2"/>
  <cols>
    <col min="1" max="1" width="9" style="54"/>
    <col min="2" max="34" width="5.44140625" style="54" customWidth="1"/>
    <col min="35" max="43" width="5.21875" style="54" customWidth="1"/>
    <col min="44" max="16384" width="9" style="54"/>
  </cols>
  <sheetData>
    <row r="2" spans="2:43" ht="13.5" customHeight="1" x14ac:dyDescent="0.2">
      <c r="B2" s="784" t="s">
        <v>233</v>
      </c>
      <c r="C2" s="784"/>
      <c r="D2" s="784"/>
      <c r="E2" s="784"/>
      <c r="F2" s="784" t="s">
        <v>234</v>
      </c>
      <c r="G2" s="784"/>
      <c r="H2" s="784"/>
      <c r="I2" s="784"/>
      <c r="J2" s="784" t="s">
        <v>2</v>
      </c>
      <c r="K2" s="784"/>
      <c r="L2" s="784"/>
      <c r="M2" s="784"/>
      <c r="N2" s="784" t="s">
        <v>3</v>
      </c>
      <c r="O2" s="784"/>
      <c r="P2" s="784"/>
      <c r="Q2" s="784"/>
      <c r="R2" s="784" t="s">
        <v>235</v>
      </c>
      <c r="S2" s="784"/>
      <c r="T2" s="784"/>
      <c r="U2" s="784"/>
      <c r="V2" s="752" t="s">
        <v>236</v>
      </c>
      <c r="W2" s="752"/>
      <c r="X2" s="752"/>
      <c r="Y2" s="752"/>
      <c r="Z2" s="752"/>
      <c r="AA2" s="752"/>
      <c r="AB2" s="752"/>
      <c r="AC2" s="752"/>
      <c r="AD2" s="752"/>
      <c r="AE2" s="752"/>
      <c r="AF2" s="752"/>
      <c r="AG2" s="752"/>
      <c r="AH2" s="752"/>
      <c r="AI2" s="752"/>
      <c r="AJ2" s="752"/>
      <c r="AK2" s="752"/>
      <c r="AL2" s="779" t="s">
        <v>237</v>
      </c>
      <c r="AM2" s="780"/>
      <c r="AN2" s="780"/>
      <c r="AO2" s="780"/>
      <c r="AP2" s="752" t="s">
        <v>238</v>
      </c>
      <c r="AQ2" s="752"/>
    </row>
    <row r="3" spans="2:43" ht="13.5" customHeight="1" x14ac:dyDescent="0.2">
      <c r="B3" s="785"/>
      <c r="C3" s="785"/>
      <c r="D3" s="785"/>
      <c r="E3" s="785"/>
      <c r="F3" s="785"/>
      <c r="G3" s="785"/>
      <c r="H3" s="785"/>
      <c r="I3" s="785"/>
      <c r="J3" s="785"/>
      <c r="K3" s="785"/>
      <c r="L3" s="785"/>
      <c r="M3" s="785"/>
      <c r="N3" s="785"/>
      <c r="O3" s="785"/>
      <c r="P3" s="785"/>
      <c r="Q3" s="785"/>
      <c r="R3" s="785"/>
      <c r="S3" s="785"/>
      <c r="T3" s="785"/>
      <c r="U3" s="785"/>
      <c r="V3" s="752" t="s">
        <v>239</v>
      </c>
      <c r="W3" s="752"/>
      <c r="X3" s="752"/>
      <c r="Y3" s="752"/>
      <c r="Z3" s="752" t="s">
        <v>2</v>
      </c>
      <c r="AA3" s="783"/>
      <c r="AB3" s="783"/>
      <c r="AC3" s="783"/>
      <c r="AD3" s="752" t="s">
        <v>3</v>
      </c>
      <c r="AE3" s="783"/>
      <c r="AF3" s="783"/>
      <c r="AG3" s="783"/>
      <c r="AH3" s="752" t="s">
        <v>240</v>
      </c>
      <c r="AI3" s="752"/>
      <c r="AJ3" s="752"/>
      <c r="AK3" s="752"/>
      <c r="AL3" s="781"/>
      <c r="AM3" s="782"/>
      <c r="AN3" s="782"/>
      <c r="AO3" s="782"/>
      <c r="AP3" s="752"/>
      <c r="AQ3" s="752"/>
    </row>
    <row r="4" spans="2:43" ht="13.5" customHeight="1" x14ac:dyDescent="0.2">
      <c r="B4" s="772" t="s">
        <v>9</v>
      </c>
      <c r="C4" s="773"/>
      <c r="D4" s="773"/>
      <c r="E4" s="773"/>
      <c r="F4" s="774">
        <v>4544120</v>
      </c>
      <c r="G4" s="774"/>
      <c r="H4" s="775"/>
      <c r="I4" s="775"/>
      <c r="J4" s="774">
        <v>0</v>
      </c>
      <c r="K4" s="774"/>
      <c r="L4" s="775"/>
      <c r="M4" s="775"/>
      <c r="N4" s="774">
        <v>0</v>
      </c>
      <c r="O4" s="774"/>
      <c r="P4" s="775"/>
      <c r="Q4" s="775"/>
      <c r="R4" s="776">
        <f>F4+J4-N4</f>
        <v>4544120</v>
      </c>
      <c r="S4" s="776"/>
      <c r="T4" s="777"/>
      <c r="U4" s="777"/>
      <c r="V4" s="778">
        <v>0</v>
      </c>
      <c r="W4" s="760"/>
      <c r="X4" s="760"/>
      <c r="Y4" s="760"/>
      <c r="Z4" s="759">
        <v>0</v>
      </c>
      <c r="AA4" s="760"/>
      <c r="AB4" s="760"/>
      <c r="AC4" s="760"/>
      <c r="AD4" s="759">
        <v>0</v>
      </c>
      <c r="AE4" s="760"/>
      <c r="AF4" s="760"/>
      <c r="AG4" s="760"/>
      <c r="AH4" s="759">
        <v>0</v>
      </c>
      <c r="AI4" s="760"/>
      <c r="AJ4" s="760"/>
      <c r="AK4" s="760"/>
      <c r="AL4" s="769">
        <f>R4-AH4</f>
        <v>4544120</v>
      </c>
      <c r="AM4" s="770"/>
      <c r="AN4" s="771"/>
      <c r="AO4" s="771"/>
      <c r="AP4" s="763"/>
      <c r="AQ4" s="763"/>
    </row>
    <row r="5" spans="2:43" ht="13.5" customHeight="1" x14ac:dyDescent="0.2">
      <c r="B5" s="772" t="s">
        <v>10</v>
      </c>
      <c r="C5" s="773"/>
      <c r="D5" s="773"/>
      <c r="E5" s="773"/>
      <c r="F5" s="774">
        <v>17071478</v>
      </c>
      <c r="G5" s="774"/>
      <c r="H5" s="775"/>
      <c r="I5" s="775"/>
      <c r="J5" s="774">
        <v>0</v>
      </c>
      <c r="K5" s="774"/>
      <c r="L5" s="775"/>
      <c r="M5" s="775"/>
      <c r="N5" s="774">
        <v>0</v>
      </c>
      <c r="O5" s="774"/>
      <c r="P5" s="775"/>
      <c r="Q5" s="775"/>
      <c r="R5" s="776">
        <f>F5+J5-N5</f>
        <v>17071478</v>
      </c>
      <c r="S5" s="776"/>
      <c r="T5" s="777"/>
      <c r="U5" s="777"/>
      <c r="V5" s="759">
        <v>2416021</v>
      </c>
      <c r="W5" s="766"/>
      <c r="X5" s="766"/>
      <c r="Y5" s="766"/>
      <c r="Z5" s="759">
        <v>4037903</v>
      </c>
      <c r="AA5" s="760"/>
      <c r="AB5" s="760"/>
      <c r="AC5" s="760"/>
      <c r="AD5" s="759">
        <v>0</v>
      </c>
      <c r="AE5" s="760"/>
      <c r="AF5" s="760"/>
      <c r="AG5" s="760"/>
      <c r="AH5" s="767">
        <f>V5+Z5-AD5</f>
        <v>6453924</v>
      </c>
      <c r="AI5" s="768"/>
      <c r="AJ5" s="768"/>
      <c r="AK5" s="768"/>
      <c r="AL5" s="769">
        <f>R5-AH5</f>
        <v>10617554</v>
      </c>
      <c r="AM5" s="770"/>
      <c r="AN5" s="771"/>
      <c r="AO5" s="771"/>
      <c r="AP5" s="763" t="s">
        <v>241</v>
      </c>
      <c r="AQ5" s="763"/>
    </row>
    <row r="6" spans="2:43" ht="13.5" customHeight="1" x14ac:dyDescent="0.2">
      <c r="B6" s="772" t="s">
        <v>242</v>
      </c>
      <c r="C6" s="773"/>
      <c r="D6" s="773"/>
      <c r="E6" s="773"/>
      <c r="F6" s="774">
        <v>226955520</v>
      </c>
      <c r="G6" s="774"/>
      <c r="H6" s="775"/>
      <c r="I6" s="775"/>
      <c r="J6" s="774">
        <v>8887100</v>
      </c>
      <c r="K6" s="774"/>
      <c r="L6" s="775"/>
      <c r="M6" s="775"/>
      <c r="N6" s="774">
        <v>21208850</v>
      </c>
      <c r="O6" s="774"/>
      <c r="P6" s="775"/>
      <c r="Q6" s="775"/>
      <c r="R6" s="776">
        <f>F6+J6-N6</f>
        <v>214633770</v>
      </c>
      <c r="S6" s="776"/>
      <c r="T6" s="777"/>
      <c r="U6" s="777"/>
      <c r="V6" s="759">
        <v>60978683</v>
      </c>
      <c r="W6" s="766"/>
      <c r="X6" s="766"/>
      <c r="Y6" s="766"/>
      <c r="Z6" s="759">
        <v>57313213</v>
      </c>
      <c r="AA6" s="760"/>
      <c r="AB6" s="760"/>
      <c r="AC6" s="760"/>
      <c r="AD6" s="759">
        <v>0</v>
      </c>
      <c r="AE6" s="760"/>
      <c r="AF6" s="760"/>
      <c r="AG6" s="760"/>
      <c r="AH6" s="767">
        <f>V6+Z6-AD6</f>
        <v>118291896</v>
      </c>
      <c r="AI6" s="768"/>
      <c r="AJ6" s="768"/>
      <c r="AK6" s="768"/>
      <c r="AL6" s="769">
        <f>R6-AH6</f>
        <v>96341874</v>
      </c>
      <c r="AM6" s="770"/>
      <c r="AN6" s="771"/>
      <c r="AO6" s="771"/>
      <c r="AP6" s="763" t="s">
        <v>243</v>
      </c>
      <c r="AQ6" s="763"/>
    </row>
    <row r="7" spans="2:43" ht="13.5" customHeight="1" x14ac:dyDescent="0.2">
      <c r="B7" s="772" t="s">
        <v>12</v>
      </c>
      <c r="C7" s="773"/>
      <c r="D7" s="773"/>
      <c r="E7" s="773"/>
      <c r="F7" s="774">
        <v>178111937</v>
      </c>
      <c r="G7" s="774"/>
      <c r="H7" s="775"/>
      <c r="I7" s="775"/>
      <c r="J7" s="774">
        <v>2490000</v>
      </c>
      <c r="K7" s="774"/>
      <c r="L7" s="775"/>
      <c r="M7" s="775"/>
      <c r="N7" s="774">
        <v>7415040</v>
      </c>
      <c r="O7" s="774"/>
      <c r="P7" s="775"/>
      <c r="Q7" s="775"/>
      <c r="R7" s="776">
        <f>F7+J7-N7</f>
        <v>173186897</v>
      </c>
      <c r="S7" s="776"/>
      <c r="T7" s="777"/>
      <c r="U7" s="777"/>
      <c r="V7" s="759">
        <v>69936678</v>
      </c>
      <c r="W7" s="766"/>
      <c r="X7" s="766"/>
      <c r="Y7" s="766"/>
      <c r="Z7" s="759">
        <v>56718424</v>
      </c>
      <c r="AA7" s="760"/>
      <c r="AB7" s="760"/>
      <c r="AC7" s="760"/>
      <c r="AD7" s="759">
        <v>6673536</v>
      </c>
      <c r="AE7" s="760"/>
      <c r="AF7" s="760"/>
      <c r="AG7" s="760"/>
      <c r="AH7" s="767">
        <f>V7+Z7-AD7</f>
        <v>119981566</v>
      </c>
      <c r="AI7" s="768"/>
      <c r="AJ7" s="768"/>
      <c r="AK7" s="768"/>
      <c r="AL7" s="769">
        <f>R7-AH7</f>
        <v>53205331</v>
      </c>
      <c r="AM7" s="770"/>
      <c r="AN7" s="771"/>
      <c r="AO7" s="771"/>
      <c r="AP7" s="763" t="s">
        <v>244</v>
      </c>
      <c r="AQ7" s="763"/>
    </row>
    <row r="8" spans="2:43" ht="13.5" customHeight="1" x14ac:dyDescent="0.2">
      <c r="B8" s="756" t="s">
        <v>14</v>
      </c>
      <c r="C8" s="764"/>
      <c r="D8" s="764"/>
      <c r="E8" s="764"/>
      <c r="F8" s="759">
        <f>SUM(F4:I7)</f>
        <v>426683055</v>
      </c>
      <c r="G8" s="759"/>
      <c r="H8" s="765"/>
      <c r="I8" s="765"/>
      <c r="J8" s="759">
        <f>SUM(J4:M7)</f>
        <v>11377100</v>
      </c>
      <c r="K8" s="759"/>
      <c r="L8" s="765"/>
      <c r="M8" s="765"/>
      <c r="N8" s="759">
        <f>SUM(N4:Q7)</f>
        <v>28623890</v>
      </c>
      <c r="O8" s="759"/>
      <c r="P8" s="765"/>
      <c r="Q8" s="765"/>
      <c r="R8" s="759">
        <f>SUM(R4:U7)</f>
        <v>409436265</v>
      </c>
      <c r="S8" s="759"/>
      <c r="T8" s="765"/>
      <c r="U8" s="765"/>
      <c r="V8" s="759">
        <f>SUM(V4:V7)</f>
        <v>133331382</v>
      </c>
      <c r="W8" s="766"/>
      <c r="X8" s="766"/>
      <c r="Y8" s="766"/>
      <c r="Z8" s="759">
        <f>SUM(Z4:AC7)</f>
        <v>118069540</v>
      </c>
      <c r="AA8" s="760"/>
      <c r="AB8" s="760"/>
      <c r="AC8" s="760"/>
      <c r="AD8" s="759">
        <f>SUM(AD4:AG7)</f>
        <v>6673536</v>
      </c>
      <c r="AE8" s="760"/>
      <c r="AF8" s="760"/>
      <c r="AG8" s="760"/>
      <c r="AH8" s="759">
        <f>SUM(AH4:AK7)</f>
        <v>244727386</v>
      </c>
      <c r="AI8" s="760"/>
      <c r="AJ8" s="760"/>
      <c r="AK8" s="760"/>
      <c r="AL8" s="761">
        <f>SUM(AL4:AL7)</f>
        <v>164708879</v>
      </c>
      <c r="AM8" s="672"/>
      <c r="AN8" s="762"/>
      <c r="AO8" s="762"/>
      <c r="AP8" s="763"/>
      <c r="AQ8" s="763"/>
    </row>
    <row r="9" spans="2:43" ht="13.5" customHeight="1" x14ac:dyDescent="0.2">
      <c r="B9" s="702" t="s">
        <v>245</v>
      </c>
      <c r="C9" s="724"/>
      <c r="D9" s="724"/>
      <c r="E9" s="724"/>
      <c r="F9" s="724"/>
      <c r="G9" s="724"/>
      <c r="H9" s="724"/>
      <c r="I9" s="724"/>
      <c r="J9" s="724"/>
      <c r="K9" s="724"/>
      <c r="L9" s="724"/>
      <c r="M9" s="724"/>
      <c r="N9" s="724"/>
      <c r="O9" s="724"/>
      <c r="P9" s="724"/>
      <c r="Q9" s="724"/>
      <c r="R9" s="724"/>
      <c r="S9" s="724"/>
      <c r="T9" s="724"/>
      <c r="U9" s="724"/>
      <c r="V9" s="100"/>
      <c r="W9" s="100"/>
      <c r="X9" s="100"/>
      <c r="Y9" s="100"/>
      <c r="Z9" s="100"/>
      <c r="AA9" s="100"/>
      <c r="AB9" s="100"/>
      <c r="AC9" s="100"/>
      <c r="AD9" s="100"/>
      <c r="AE9" s="100"/>
      <c r="AF9" s="100"/>
      <c r="AG9" s="100"/>
      <c r="AH9" s="100"/>
      <c r="AI9" s="100"/>
      <c r="AJ9" s="100"/>
      <c r="AK9" s="100"/>
      <c r="AL9" s="100"/>
      <c r="AM9" s="100"/>
      <c r="AN9" s="101"/>
      <c r="AO9" s="100"/>
      <c r="AP9" s="100"/>
      <c r="AQ9" s="100"/>
    </row>
    <row r="10" spans="2:43" ht="13.5" customHeight="1" x14ac:dyDescent="0.2">
      <c r="B10" s="694" t="s">
        <v>246</v>
      </c>
      <c r="C10" s="720"/>
      <c r="D10" s="720"/>
      <c r="E10" s="720"/>
      <c r="F10" s="720"/>
      <c r="G10" s="720"/>
      <c r="H10" s="720"/>
      <c r="I10" s="720"/>
      <c r="J10" s="720"/>
      <c r="K10" s="720"/>
      <c r="L10" s="720"/>
      <c r="M10" s="720"/>
      <c r="N10" s="720"/>
      <c r="O10" s="720"/>
      <c r="P10" s="720"/>
      <c r="Q10" s="720"/>
      <c r="R10" s="720"/>
      <c r="S10" s="720"/>
      <c r="T10" s="720"/>
      <c r="U10" s="72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row>
    <row r="11" spans="2:43" ht="13.5" customHeight="1" x14ac:dyDescent="0.2">
      <c r="B11" s="694" t="s">
        <v>247</v>
      </c>
      <c r="C11" s="720"/>
      <c r="D11" s="720"/>
      <c r="E11" s="720"/>
      <c r="F11" s="720"/>
      <c r="G11" s="720"/>
      <c r="H11" s="720"/>
      <c r="I11" s="720"/>
      <c r="J11" s="720"/>
      <c r="K11" s="720"/>
      <c r="L11" s="720"/>
      <c r="M11" s="720"/>
      <c r="N11" s="720"/>
      <c r="O11" s="720"/>
      <c r="P11" s="720"/>
      <c r="Q11" s="720"/>
      <c r="R11" s="720"/>
      <c r="S11" s="720"/>
      <c r="T11" s="720"/>
      <c r="U11" s="72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row>
    <row r="12" spans="2:43" ht="13.5" customHeight="1" x14ac:dyDescent="0.2">
      <c r="B12" s="694" t="s">
        <v>248</v>
      </c>
      <c r="C12" s="720"/>
      <c r="D12" s="720"/>
      <c r="E12" s="720"/>
      <c r="F12" s="720"/>
      <c r="G12" s="720"/>
      <c r="H12" s="720"/>
      <c r="I12" s="720"/>
      <c r="J12" s="720"/>
      <c r="K12" s="720"/>
      <c r="L12" s="720"/>
      <c r="M12" s="720"/>
      <c r="N12" s="720"/>
      <c r="O12" s="720"/>
      <c r="P12" s="720"/>
      <c r="Q12" s="720"/>
      <c r="R12" s="720"/>
      <c r="S12" s="720"/>
      <c r="T12" s="720"/>
      <c r="U12" s="72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row>
    <row r="13" spans="2:43" ht="13.5" customHeight="1" x14ac:dyDescent="0.2">
      <c r="B13" s="694" t="s">
        <v>249</v>
      </c>
      <c r="C13" s="720"/>
      <c r="D13" s="720"/>
      <c r="E13" s="720"/>
      <c r="F13" s="720"/>
      <c r="G13" s="720"/>
      <c r="H13" s="720"/>
      <c r="I13" s="720"/>
      <c r="J13" s="720"/>
      <c r="K13" s="720"/>
      <c r="L13" s="720"/>
      <c r="M13" s="720"/>
      <c r="N13" s="720"/>
      <c r="O13" s="720"/>
      <c r="P13" s="720"/>
      <c r="Q13" s="720"/>
      <c r="R13" s="720"/>
      <c r="S13" s="720"/>
      <c r="T13" s="720"/>
      <c r="U13" s="72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row>
    <row r="14" spans="2:43" ht="13.5" customHeight="1" x14ac:dyDescent="0.2">
      <c r="B14" s="102"/>
      <c r="C14" s="87"/>
      <c r="D14" s="87"/>
      <c r="E14" s="87"/>
      <c r="F14" s="87"/>
      <c r="G14" s="87"/>
      <c r="H14" s="87"/>
      <c r="I14" s="87"/>
      <c r="J14" s="87"/>
      <c r="K14" s="87"/>
      <c r="L14" s="87"/>
      <c r="M14" s="87"/>
      <c r="N14" s="87"/>
      <c r="O14" s="87"/>
      <c r="P14" s="87"/>
      <c r="Q14" s="87"/>
      <c r="R14" s="87"/>
      <c r="S14" s="87"/>
      <c r="T14" s="87"/>
      <c r="U14" s="87"/>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row>
    <row r="17" spans="2:43" ht="13.5" customHeight="1" x14ac:dyDescent="0.2">
      <c r="B17" s="752" t="s">
        <v>250</v>
      </c>
      <c r="C17" s="752"/>
      <c r="D17" s="752"/>
      <c r="E17" s="752"/>
      <c r="F17" s="752" t="s">
        <v>16</v>
      </c>
      <c r="G17" s="752"/>
      <c r="H17" s="752"/>
      <c r="I17" s="752"/>
      <c r="J17" s="752" t="s">
        <v>17</v>
      </c>
      <c r="K17" s="752"/>
      <c r="L17" s="752"/>
      <c r="M17" s="752"/>
      <c r="N17" s="752" t="s">
        <v>251</v>
      </c>
      <c r="O17" s="752"/>
      <c r="P17" s="752"/>
      <c r="Q17" s="752"/>
      <c r="R17" s="752"/>
      <c r="S17" s="752"/>
      <c r="T17" s="752"/>
      <c r="U17" s="752"/>
      <c r="V17" s="752" t="s">
        <v>252</v>
      </c>
      <c r="W17" s="752"/>
      <c r="X17" s="752"/>
      <c r="Y17" s="752"/>
      <c r="Z17" s="752" t="s">
        <v>253</v>
      </c>
      <c r="AA17" s="752"/>
      <c r="AB17" s="752"/>
      <c r="AC17" s="752"/>
      <c r="AD17" s="752" t="s">
        <v>254</v>
      </c>
      <c r="AE17" s="752"/>
      <c r="AF17" s="752"/>
      <c r="AG17" s="752"/>
      <c r="AH17" s="752" t="s">
        <v>255</v>
      </c>
      <c r="AI17" s="752"/>
      <c r="AJ17" s="752"/>
      <c r="AK17" s="752"/>
      <c r="AL17" s="752" t="s">
        <v>256</v>
      </c>
      <c r="AM17" s="752"/>
      <c r="AN17" s="752"/>
      <c r="AO17" s="752"/>
      <c r="AP17" s="752"/>
      <c r="AQ17" s="752"/>
    </row>
    <row r="18" spans="2:43" ht="13.5" customHeight="1" x14ac:dyDescent="0.2">
      <c r="B18" s="752"/>
      <c r="C18" s="752"/>
      <c r="D18" s="752"/>
      <c r="E18" s="752"/>
      <c r="F18" s="752"/>
      <c r="G18" s="752"/>
      <c r="H18" s="752"/>
      <c r="I18" s="752"/>
      <c r="J18" s="752"/>
      <c r="K18" s="752"/>
      <c r="L18" s="752"/>
      <c r="M18" s="752"/>
      <c r="N18" s="752" t="s">
        <v>257</v>
      </c>
      <c r="O18" s="752"/>
      <c r="P18" s="752"/>
      <c r="Q18" s="752"/>
      <c r="R18" s="752" t="s">
        <v>258</v>
      </c>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Q18" s="752"/>
    </row>
    <row r="19" spans="2:43" ht="13.5" customHeight="1" x14ac:dyDescent="0.2">
      <c r="B19" s="756" t="s">
        <v>259</v>
      </c>
      <c r="C19" s="756"/>
      <c r="D19" s="756"/>
      <c r="E19" s="756"/>
      <c r="F19" s="753" t="s">
        <v>260</v>
      </c>
      <c r="G19" s="753"/>
      <c r="H19" s="753"/>
      <c r="I19" s="753"/>
      <c r="J19" s="755">
        <v>11200000</v>
      </c>
      <c r="K19" s="755"/>
      <c r="L19" s="755"/>
      <c r="M19" s="755"/>
      <c r="N19" s="755">
        <v>712975</v>
      </c>
      <c r="O19" s="755"/>
      <c r="P19" s="755"/>
      <c r="Q19" s="755"/>
      <c r="R19" s="755">
        <v>9667335</v>
      </c>
      <c r="S19" s="755"/>
      <c r="T19" s="755"/>
      <c r="U19" s="755"/>
      <c r="V19" s="755">
        <f t="shared" ref="V19:V24" si="0">J19-R19</f>
        <v>1532665</v>
      </c>
      <c r="W19" s="755"/>
      <c r="X19" s="755"/>
      <c r="Y19" s="755"/>
      <c r="Z19" s="752" t="s">
        <v>261</v>
      </c>
      <c r="AA19" s="752"/>
      <c r="AB19" s="752"/>
      <c r="AC19" s="752"/>
      <c r="AD19" s="757">
        <v>4.8500000000000001E-2</v>
      </c>
      <c r="AE19" s="757"/>
      <c r="AF19" s="757"/>
      <c r="AG19" s="757"/>
      <c r="AH19" s="753" t="s">
        <v>262</v>
      </c>
      <c r="AI19" s="753"/>
      <c r="AJ19" s="753"/>
      <c r="AK19" s="753"/>
      <c r="AL19" s="752" t="s">
        <v>30</v>
      </c>
      <c r="AM19" s="752"/>
      <c r="AN19" s="752"/>
      <c r="AO19" s="752"/>
      <c r="AP19" s="752"/>
      <c r="AQ19" s="752"/>
    </row>
    <row r="20" spans="2:43" ht="13.5" customHeight="1" x14ac:dyDescent="0.2">
      <c r="B20" s="756" t="s">
        <v>192</v>
      </c>
      <c r="C20" s="756"/>
      <c r="D20" s="756"/>
      <c r="E20" s="756"/>
      <c r="F20" s="753" t="s">
        <v>263</v>
      </c>
      <c r="G20" s="753"/>
      <c r="H20" s="753"/>
      <c r="I20" s="753"/>
      <c r="J20" s="755">
        <v>26700000</v>
      </c>
      <c r="K20" s="755"/>
      <c r="L20" s="755"/>
      <c r="M20" s="755"/>
      <c r="N20" s="755">
        <v>1079213</v>
      </c>
      <c r="O20" s="755"/>
      <c r="P20" s="755"/>
      <c r="Q20" s="755"/>
      <c r="R20" s="755">
        <v>26700000</v>
      </c>
      <c r="S20" s="755"/>
      <c r="T20" s="755"/>
      <c r="U20" s="755"/>
      <c r="V20" s="755">
        <f t="shared" si="0"/>
        <v>0</v>
      </c>
      <c r="W20" s="755"/>
      <c r="X20" s="755"/>
      <c r="Y20" s="755"/>
      <c r="Z20" s="752" t="s">
        <v>261</v>
      </c>
      <c r="AA20" s="752"/>
      <c r="AB20" s="752"/>
      <c r="AC20" s="752"/>
      <c r="AD20" s="757">
        <v>5.5E-2</v>
      </c>
      <c r="AE20" s="757"/>
      <c r="AF20" s="757"/>
      <c r="AG20" s="757"/>
      <c r="AH20" s="753" t="s">
        <v>264</v>
      </c>
      <c r="AI20" s="753"/>
      <c r="AJ20" s="753"/>
      <c r="AK20" s="753"/>
      <c r="AL20" s="752" t="s">
        <v>36</v>
      </c>
      <c r="AM20" s="752"/>
      <c r="AN20" s="752"/>
      <c r="AO20" s="752"/>
      <c r="AP20" s="752"/>
      <c r="AQ20" s="752"/>
    </row>
    <row r="21" spans="2:43" ht="13.5" customHeight="1" x14ac:dyDescent="0.2">
      <c r="B21" s="756" t="s">
        <v>192</v>
      </c>
      <c r="C21" s="756"/>
      <c r="D21" s="756"/>
      <c r="E21" s="756"/>
      <c r="F21" s="753" t="s">
        <v>265</v>
      </c>
      <c r="G21" s="753"/>
      <c r="H21" s="753"/>
      <c r="I21" s="753"/>
      <c r="J21" s="755">
        <v>17600000</v>
      </c>
      <c r="K21" s="755"/>
      <c r="L21" s="755"/>
      <c r="M21" s="755"/>
      <c r="N21" s="755">
        <v>1100595</v>
      </c>
      <c r="O21" s="755"/>
      <c r="P21" s="755"/>
      <c r="Q21" s="755"/>
      <c r="R21" s="755">
        <v>12408017</v>
      </c>
      <c r="S21" s="755"/>
      <c r="T21" s="755"/>
      <c r="U21" s="755"/>
      <c r="V21" s="755">
        <f t="shared" si="0"/>
        <v>5191983</v>
      </c>
      <c r="W21" s="755"/>
      <c r="X21" s="755"/>
      <c r="Y21" s="755"/>
      <c r="Z21" s="752" t="s">
        <v>261</v>
      </c>
      <c r="AA21" s="752"/>
      <c r="AB21" s="752"/>
      <c r="AC21" s="752"/>
      <c r="AD21" s="757">
        <v>6.6000000000000003E-2</v>
      </c>
      <c r="AE21" s="757"/>
      <c r="AF21" s="757"/>
      <c r="AG21" s="757"/>
      <c r="AH21" s="753" t="s">
        <v>266</v>
      </c>
      <c r="AI21" s="753"/>
      <c r="AJ21" s="753"/>
      <c r="AK21" s="753"/>
      <c r="AL21" s="752" t="s">
        <v>30</v>
      </c>
      <c r="AM21" s="752"/>
      <c r="AN21" s="752"/>
      <c r="AO21" s="752"/>
      <c r="AP21" s="752"/>
      <c r="AQ21" s="752"/>
    </row>
    <row r="22" spans="2:43" ht="13.5" customHeight="1" x14ac:dyDescent="0.2">
      <c r="B22" s="756" t="s">
        <v>267</v>
      </c>
      <c r="C22" s="756"/>
      <c r="D22" s="756"/>
      <c r="E22" s="756"/>
      <c r="F22" s="753" t="s">
        <v>268</v>
      </c>
      <c r="G22" s="753"/>
      <c r="H22" s="753"/>
      <c r="I22" s="753"/>
      <c r="J22" s="755">
        <v>12100000</v>
      </c>
      <c r="K22" s="755"/>
      <c r="L22" s="755"/>
      <c r="M22" s="755"/>
      <c r="N22" s="755">
        <v>986549</v>
      </c>
      <c r="O22" s="755"/>
      <c r="P22" s="755"/>
      <c r="Q22" s="755"/>
      <c r="R22" s="755">
        <v>11046245</v>
      </c>
      <c r="S22" s="755"/>
      <c r="T22" s="755"/>
      <c r="U22" s="755"/>
      <c r="V22" s="755">
        <f t="shared" si="0"/>
        <v>1053755</v>
      </c>
      <c r="W22" s="755"/>
      <c r="X22" s="755"/>
      <c r="Y22" s="755"/>
      <c r="Z22" s="752" t="s">
        <v>269</v>
      </c>
      <c r="AA22" s="752"/>
      <c r="AB22" s="752"/>
      <c r="AC22" s="752"/>
      <c r="AD22" s="757">
        <v>6.7000000000000004E-2</v>
      </c>
      <c r="AE22" s="757"/>
      <c r="AF22" s="757"/>
      <c r="AG22" s="757"/>
      <c r="AH22" s="753" t="s">
        <v>270</v>
      </c>
      <c r="AI22" s="753"/>
      <c r="AJ22" s="753"/>
      <c r="AK22" s="753"/>
      <c r="AL22" s="752" t="s">
        <v>36</v>
      </c>
      <c r="AM22" s="752"/>
      <c r="AN22" s="752"/>
      <c r="AO22" s="752"/>
      <c r="AP22" s="752"/>
      <c r="AQ22" s="752"/>
    </row>
    <row r="23" spans="2:43" ht="13.5" customHeight="1" x14ac:dyDescent="0.2">
      <c r="B23" s="756" t="s">
        <v>192</v>
      </c>
      <c r="C23" s="756"/>
      <c r="D23" s="756"/>
      <c r="E23" s="756"/>
      <c r="F23" s="753" t="s">
        <v>271</v>
      </c>
      <c r="G23" s="753"/>
      <c r="H23" s="753"/>
      <c r="I23" s="753"/>
      <c r="J23" s="755">
        <v>1100000</v>
      </c>
      <c r="K23" s="755"/>
      <c r="L23" s="755"/>
      <c r="M23" s="755"/>
      <c r="N23" s="755">
        <v>53366</v>
      </c>
      <c r="O23" s="755"/>
      <c r="P23" s="755"/>
      <c r="Q23" s="755"/>
      <c r="R23" s="755">
        <v>449280</v>
      </c>
      <c r="S23" s="755"/>
      <c r="T23" s="755"/>
      <c r="U23" s="755"/>
      <c r="V23" s="755">
        <f t="shared" si="0"/>
        <v>650720</v>
      </c>
      <c r="W23" s="755"/>
      <c r="X23" s="755"/>
      <c r="Y23" s="755"/>
      <c r="Z23" s="752" t="s">
        <v>261</v>
      </c>
      <c r="AA23" s="752"/>
      <c r="AB23" s="752"/>
      <c r="AC23" s="752"/>
      <c r="AD23" s="757">
        <v>1.7000000000000001E-2</v>
      </c>
      <c r="AE23" s="757"/>
      <c r="AF23" s="757"/>
      <c r="AG23" s="757"/>
      <c r="AH23" s="753" t="s">
        <v>272</v>
      </c>
      <c r="AI23" s="753"/>
      <c r="AJ23" s="753"/>
      <c r="AK23" s="753"/>
      <c r="AL23" s="752" t="s">
        <v>36</v>
      </c>
      <c r="AM23" s="752"/>
      <c r="AN23" s="752"/>
      <c r="AO23" s="752"/>
      <c r="AP23" s="752"/>
      <c r="AQ23" s="752"/>
    </row>
    <row r="24" spans="2:43" ht="13.5" customHeight="1" x14ac:dyDescent="0.2">
      <c r="B24" s="756" t="s">
        <v>273</v>
      </c>
      <c r="C24" s="756"/>
      <c r="D24" s="756"/>
      <c r="E24" s="756"/>
      <c r="F24" s="753" t="s">
        <v>274</v>
      </c>
      <c r="G24" s="753"/>
      <c r="H24" s="753"/>
      <c r="I24" s="753"/>
      <c r="J24" s="755">
        <v>5500000</v>
      </c>
      <c r="K24" s="755"/>
      <c r="L24" s="755"/>
      <c r="M24" s="755"/>
      <c r="N24" s="755">
        <v>224174</v>
      </c>
      <c r="O24" s="755"/>
      <c r="P24" s="755"/>
      <c r="Q24" s="755"/>
      <c r="R24" s="755">
        <v>1872815</v>
      </c>
      <c r="S24" s="755"/>
      <c r="T24" s="755"/>
      <c r="U24" s="755"/>
      <c r="V24" s="755">
        <f t="shared" si="0"/>
        <v>3627185</v>
      </c>
      <c r="W24" s="755"/>
      <c r="X24" s="755"/>
      <c r="Y24" s="755"/>
      <c r="Z24" s="752" t="s">
        <v>261</v>
      </c>
      <c r="AA24" s="752"/>
      <c r="AB24" s="752"/>
      <c r="AC24" s="752"/>
      <c r="AD24" s="757">
        <v>1.9E-2</v>
      </c>
      <c r="AE24" s="757"/>
      <c r="AF24" s="757"/>
      <c r="AG24" s="757"/>
      <c r="AH24" s="753" t="s">
        <v>275</v>
      </c>
      <c r="AI24" s="753"/>
      <c r="AJ24" s="753"/>
      <c r="AK24" s="753"/>
      <c r="AL24" s="752" t="s">
        <v>276</v>
      </c>
      <c r="AM24" s="752"/>
      <c r="AN24" s="752"/>
      <c r="AO24" s="752"/>
      <c r="AP24" s="752"/>
      <c r="AQ24" s="752"/>
    </row>
    <row r="25" spans="2:43" ht="13.5" customHeight="1" x14ac:dyDescent="0.2">
      <c r="B25" s="756" t="s">
        <v>14</v>
      </c>
      <c r="C25" s="756"/>
      <c r="D25" s="756"/>
      <c r="E25" s="756"/>
      <c r="F25" s="753" t="s">
        <v>277</v>
      </c>
      <c r="G25" s="753"/>
      <c r="H25" s="753"/>
      <c r="I25" s="753"/>
      <c r="J25" s="755">
        <f>SUM(J19:M24)</f>
        <v>74200000</v>
      </c>
      <c r="K25" s="755"/>
      <c r="L25" s="755"/>
      <c r="M25" s="755"/>
      <c r="N25" s="755">
        <f>SUM(N19:Q24)</f>
        <v>4156872</v>
      </c>
      <c r="O25" s="755"/>
      <c r="P25" s="755"/>
      <c r="Q25" s="755"/>
      <c r="R25" s="755">
        <f>SUM(R19:U24)</f>
        <v>62143692</v>
      </c>
      <c r="S25" s="755"/>
      <c r="T25" s="755"/>
      <c r="U25" s="755"/>
      <c r="V25" s="758">
        <f>SUM(V19:Y24)</f>
        <v>12056308</v>
      </c>
      <c r="W25" s="758"/>
      <c r="X25" s="758"/>
      <c r="Y25" s="758"/>
      <c r="Z25" s="752" t="s">
        <v>277</v>
      </c>
      <c r="AA25" s="752"/>
      <c r="AB25" s="752"/>
      <c r="AC25" s="752"/>
      <c r="AD25" s="752" t="s">
        <v>277</v>
      </c>
      <c r="AE25" s="752"/>
      <c r="AF25" s="752"/>
      <c r="AG25" s="752"/>
      <c r="AH25" s="753" t="s">
        <v>277</v>
      </c>
      <c r="AI25" s="753"/>
      <c r="AJ25" s="753"/>
      <c r="AK25" s="753"/>
      <c r="AL25" s="752" t="s">
        <v>278</v>
      </c>
      <c r="AM25" s="752"/>
      <c r="AN25" s="752"/>
      <c r="AO25" s="752"/>
      <c r="AP25" s="752"/>
      <c r="AQ25" s="752"/>
    </row>
    <row r="29" spans="2:43" ht="13.5" customHeight="1" x14ac:dyDescent="0.2">
      <c r="B29" s="729" t="s">
        <v>60</v>
      </c>
      <c r="C29" s="729"/>
      <c r="D29" s="729"/>
      <c r="E29" s="729"/>
      <c r="F29" s="729"/>
      <c r="G29" s="729"/>
      <c r="H29" s="729"/>
      <c r="I29" s="729"/>
      <c r="J29" s="729"/>
      <c r="K29" s="729"/>
      <c r="L29" s="729"/>
      <c r="M29" s="729"/>
      <c r="N29" s="729"/>
      <c r="O29" s="729"/>
      <c r="P29" s="729"/>
      <c r="Q29" s="729"/>
      <c r="R29" s="729"/>
      <c r="S29" s="729"/>
      <c r="T29" s="729"/>
      <c r="U29" s="729"/>
      <c r="V29" s="729"/>
      <c r="W29" s="729"/>
      <c r="X29" s="729"/>
      <c r="Y29" s="729"/>
      <c r="Z29" s="729"/>
      <c r="AA29" s="729"/>
      <c r="AB29" s="729"/>
      <c r="AC29" s="729"/>
      <c r="AD29" s="729"/>
      <c r="AE29" s="729"/>
      <c r="AF29" s="729"/>
      <c r="AG29" s="729"/>
      <c r="AH29" s="729"/>
    </row>
    <row r="30" spans="2:43" ht="13.5" customHeight="1" x14ac:dyDescent="0.2">
      <c r="B30" s="100"/>
      <c r="C30" s="721"/>
      <c r="D30" s="671"/>
      <c r="E30" s="671"/>
      <c r="F30" s="671"/>
      <c r="G30" s="671"/>
      <c r="H30" s="671"/>
      <c r="I30" s="671"/>
      <c r="J30" s="671"/>
      <c r="K30" s="104"/>
      <c r="L30" s="722" t="s">
        <v>61</v>
      </c>
      <c r="M30" s="722"/>
      <c r="N30" s="731"/>
      <c r="O30" s="731"/>
      <c r="P30" s="731"/>
      <c r="Q30" s="104"/>
      <c r="R30" s="722" t="s">
        <v>61</v>
      </c>
      <c r="S30" s="722"/>
      <c r="T30" s="731"/>
      <c r="U30" s="731"/>
      <c r="V30" s="731"/>
      <c r="W30" s="100"/>
      <c r="X30" s="722" t="s">
        <v>61</v>
      </c>
      <c r="Y30" s="722"/>
      <c r="Z30" s="731"/>
      <c r="AA30" s="731"/>
      <c r="AB30" s="731"/>
      <c r="AC30" s="113"/>
      <c r="AD30" s="722" t="s">
        <v>61</v>
      </c>
      <c r="AE30" s="731"/>
      <c r="AF30" s="731"/>
      <c r="AG30" s="731"/>
      <c r="AH30" s="731"/>
    </row>
    <row r="31" spans="2:43" ht="13.5" customHeight="1" x14ac:dyDescent="0.2">
      <c r="B31" s="103" t="s">
        <v>289</v>
      </c>
      <c r="C31" s="694" t="s">
        <v>280</v>
      </c>
      <c r="D31" s="705"/>
      <c r="E31" s="705"/>
      <c r="F31" s="705"/>
      <c r="G31" s="705"/>
      <c r="H31" s="705"/>
      <c r="I31" s="705"/>
      <c r="J31" s="671"/>
      <c r="K31" s="104"/>
      <c r="L31" s="670"/>
      <c r="M31" s="670"/>
      <c r="N31" s="671"/>
      <c r="O31" s="671"/>
      <c r="P31" s="671"/>
      <c r="Q31" s="104"/>
      <c r="R31" s="670"/>
      <c r="S31" s="670"/>
      <c r="T31" s="671"/>
      <c r="U31" s="671"/>
      <c r="V31" s="671"/>
      <c r="W31" s="104"/>
      <c r="X31" s="670"/>
      <c r="Y31" s="670"/>
      <c r="Z31" s="671"/>
      <c r="AA31" s="671"/>
      <c r="AB31" s="671"/>
      <c r="AC31" s="104"/>
      <c r="AD31" s="670"/>
      <c r="AE31" s="671"/>
      <c r="AF31" s="671"/>
      <c r="AG31" s="671"/>
      <c r="AH31" s="671"/>
    </row>
    <row r="32" spans="2:43" ht="13.5" customHeight="1" x14ac:dyDescent="0.2">
      <c r="B32" s="100"/>
      <c r="C32" s="105" t="s">
        <v>290</v>
      </c>
      <c r="D32" s="754" t="s">
        <v>64</v>
      </c>
      <c r="E32" s="681"/>
      <c r="F32" s="681"/>
      <c r="G32" s="681"/>
      <c r="H32" s="681"/>
      <c r="I32" s="681"/>
      <c r="J32" s="681"/>
      <c r="K32" s="102"/>
      <c r="L32" s="670"/>
      <c r="M32" s="670"/>
      <c r="N32" s="671"/>
      <c r="O32" s="671"/>
      <c r="P32" s="671"/>
      <c r="Q32" s="102"/>
      <c r="R32" s="670"/>
      <c r="S32" s="670"/>
      <c r="T32" s="671"/>
      <c r="U32" s="671"/>
      <c r="V32" s="671"/>
      <c r="W32" s="100"/>
      <c r="X32" s="670"/>
      <c r="Y32" s="670"/>
      <c r="Z32" s="671"/>
      <c r="AA32" s="671"/>
      <c r="AB32" s="671"/>
      <c r="AC32" s="104"/>
      <c r="AD32" s="670"/>
      <c r="AE32" s="671"/>
      <c r="AF32" s="671"/>
      <c r="AG32" s="671"/>
      <c r="AH32" s="671"/>
    </row>
    <row r="33" spans="2:34" ht="13.5" customHeight="1" x14ac:dyDescent="0.2">
      <c r="B33" s="100"/>
      <c r="C33" s="106" t="s">
        <v>291</v>
      </c>
      <c r="D33" s="711" t="s">
        <v>9</v>
      </c>
      <c r="E33" s="719"/>
      <c r="F33" s="719"/>
      <c r="G33" s="719"/>
      <c r="H33" s="719"/>
      <c r="I33" s="719"/>
      <c r="J33" s="719"/>
      <c r="K33" s="102"/>
      <c r="L33" s="670"/>
      <c r="M33" s="670"/>
      <c r="N33" s="671"/>
      <c r="O33" s="671"/>
      <c r="P33" s="671"/>
      <c r="Q33" s="102"/>
      <c r="R33" s="709">
        <v>4544120</v>
      </c>
      <c r="S33" s="709"/>
      <c r="T33" s="735"/>
      <c r="U33" s="735"/>
      <c r="V33" s="735"/>
      <c r="W33" s="100"/>
      <c r="X33" s="670"/>
      <c r="Y33" s="670"/>
      <c r="Z33" s="671"/>
      <c r="AA33" s="671"/>
      <c r="AB33" s="671"/>
      <c r="AC33" s="104"/>
      <c r="AD33" s="670"/>
      <c r="AE33" s="671"/>
      <c r="AF33" s="671"/>
      <c r="AG33" s="671"/>
      <c r="AH33" s="671"/>
    </row>
    <row r="34" spans="2:34" ht="13.5" customHeight="1" x14ac:dyDescent="0.2">
      <c r="B34" s="100"/>
      <c r="C34" s="106" t="s">
        <v>224</v>
      </c>
      <c r="D34" s="711" t="s">
        <v>10</v>
      </c>
      <c r="E34" s="719"/>
      <c r="F34" s="719"/>
      <c r="G34" s="719"/>
      <c r="H34" s="719"/>
      <c r="I34" s="719"/>
      <c r="J34" s="719"/>
      <c r="K34" s="102"/>
      <c r="L34" s="709">
        <v>17071478</v>
      </c>
      <c r="M34" s="709"/>
      <c r="N34" s="735"/>
      <c r="O34" s="735"/>
      <c r="P34" s="735"/>
      <c r="Q34" s="102"/>
      <c r="R34" s="694"/>
      <c r="S34" s="694"/>
      <c r="T34" s="671"/>
      <c r="U34" s="671"/>
      <c r="V34" s="671"/>
      <c r="W34" s="100"/>
      <c r="X34" s="670"/>
      <c r="Y34" s="670"/>
      <c r="Z34" s="671"/>
      <c r="AA34" s="671"/>
      <c r="AB34" s="671"/>
      <c r="AC34" s="104"/>
      <c r="AD34" s="670"/>
      <c r="AE34" s="671"/>
      <c r="AF34" s="671"/>
      <c r="AG34" s="671"/>
      <c r="AH34" s="671"/>
    </row>
    <row r="35" spans="2:34" ht="13.5" customHeight="1" x14ac:dyDescent="0.2">
      <c r="B35" s="100"/>
      <c r="C35" s="107"/>
      <c r="D35" s="711" t="s">
        <v>67</v>
      </c>
      <c r="E35" s="719"/>
      <c r="F35" s="719"/>
      <c r="G35" s="719"/>
      <c r="H35" s="719"/>
      <c r="I35" s="719"/>
      <c r="J35" s="719"/>
      <c r="K35" s="102"/>
      <c r="L35" s="745">
        <v>-6453924</v>
      </c>
      <c r="M35" s="745"/>
      <c r="N35" s="745"/>
      <c r="O35" s="745"/>
      <c r="P35" s="745"/>
      <c r="Q35" s="102"/>
      <c r="R35" s="750">
        <f>L34+L35</f>
        <v>10617554</v>
      </c>
      <c r="S35" s="750"/>
      <c r="T35" s="751"/>
      <c r="U35" s="751"/>
      <c r="V35" s="751"/>
      <c r="W35" s="100"/>
      <c r="X35" s="670"/>
      <c r="Y35" s="670"/>
      <c r="Z35" s="671"/>
      <c r="AA35" s="671"/>
      <c r="AB35" s="671"/>
      <c r="AC35" s="104"/>
      <c r="AD35" s="670"/>
      <c r="AE35" s="671"/>
      <c r="AF35" s="671"/>
      <c r="AG35" s="671"/>
      <c r="AH35" s="671"/>
    </row>
    <row r="36" spans="2:34" ht="13.5" customHeight="1" x14ac:dyDescent="0.2">
      <c r="B36" s="100"/>
      <c r="C36" s="106" t="s">
        <v>225</v>
      </c>
      <c r="D36" s="711" t="s">
        <v>242</v>
      </c>
      <c r="E36" s="719"/>
      <c r="F36" s="719"/>
      <c r="G36" s="719"/>
      <c r="H36" s="719"/>
      <c r="I36" s="719"/>
      <c r="J36" s="719"/>
      <c r="K36" s="102"/>
      <c r="L36" s="709">
        <v>214633770</v>
      </c>
      <c r="M36" s="709"/>
      <c r="N36" s="709"/>
      <c r="O36" s="709"/>
      <c r="P36" s="709"/>
      <c r="Q36" s="102"/>
      <c r="R36" s="704"/>
      <c r="S36" s="704"/>
      <c r="T36" s="671"/>
      <c r="U36" s="671"/>
      <c r="V36" s="671"/>
      <c r="W36" s="100"/>
      <c r="X36" s="670"/>
      <c r="Y36" s="670"/>
      <c r="Z36" s="671"/>
      <c r="AA36" s="671"/>
      <c r="AB36" s="671"/>
      <c r="AC36" s="104"/>
      <c r="AD36" s="670"/>
      <c r="AE36" s="671"/>
      <c r="AF36" s="671"/>
      <c r="AG36" s="671"/>
      <c r="AH36" s="671"/>
    </row>
    <row r="37" spans="2:34" ht="13.5" customHeight="1" x14ac:dyDescent="0.2">
      <c r="B37" s="100"/>
      <c r="C37" s="106"/>
      <c r="D37" s="711" t="s">
        <v>69</v>
      </c>
      <c r="E37" s="719"/>
      <c r="F37" s="719"/>
      <c r="G37" s="719"/>
      <c r="H37" s="719"/>
      <c r="I37" s="719"/>
      <c r="J37" s="719"/>
      <c r="K37" s="102"/>
      <c r="L37" s="745">
        <v>-118291896</v>
      </c>
      <c r="M37" s="745"/>
      <c r="N37" s="745"/>
      <c r="O37" s="745"/>
      <c r="P37" s="745"/>
      <c r="Q37" s="102"/>
      <c r="R37" s="709">
        <f>L36+L37</f>
        <v>96341874</v>
      </c>
      <c r="S37" s="709"/>
      <c r="T37" s="709"/>
      <c r="U37" s="709"/>
      <c r="V37" s="709"/>
      <c r="W37" s="100"/>
      <c r="X37" s="670"/>
      <c r="Y37" s="670"/>
      <c r="Z37" s="671"/>
      <c r="AA37" s="671"/>
      <c r="AB37" s="671"/>
      <c r="AC37" s="104"/>
      <c r="AD37" s="670"/>
      <c r="AE37" s="671"/>
      <c r="AF37" s="671"/>
      <c r="AG37" s="671"/>
      <c r="AH37" s="671"/>
    </row>
    <row r="38" spans="2:34" ht="13.5" customHeight="1" x14ac:dyDescent="0.2">
      <c r="B38" s="100"/>
      <c r="C38" s="106" t="s">
        <v>292</v>
      </c>
      <c r="D38" s="711" t="s">
        <v>12</v>
      </c>
      <c r="E38" s="719"/>
      <c r="F38" s="719"/>
      <c r="G38" s="719"/>
      <c r="H38" s="719"/>
      <c r="I38" s="719"/>
      <c r="J38" s="719"/>
      <c r="K38" s="102"/>
      <c r="L38" s="748">
        <v>173186897</v>
      </c>
      <c r="M38" s="748"/>
      <c r="N38" s="749"/>
      <c r="O38" s="749"/>
      <c r="P38" s="749"/>
      <c r="Q38" s="102"/>
      <c r="R38" s="704"/>
      <c r="S38" s="704"/>
      <c r="T38" s="671"/>
      <c r="U38" s="671"/>
      <c r="V38" s="671"/>
      <c r="W38" s="100"/>
      <c r="X38" s="670"/>
      <c r="Y38" s="670"/>
      <c r="Z38" s="671"/>
      <c r="AA38" s="671"/>
      <c r="AB38" s="671"/>
      <c r="AC38" s="104"/>
      <c r="AD38" s="670"/>
      <c r="AE38" s="671"/>
      <c r="AF38" s="671"/>
      <c r="AG38" s="671"/>
      <c r="AH38" s="671"/>
    </row>
    <row r="39" spans="2:34" ht="13.5" customHeight="1" x14ac:dyDescent="0.2">
      <c r="B39" s="100"/>
      <c r="C39" s="102"/>
      <c r="D39" s="711" t="s">
        <v>71</v>
      </c>
      <c r="E39" s="681"/>
      <c r="F39" s="681"/>
      <c r="G39" s="681"/>
      <c r="H39" s="681"/>
      <c r="I39" s="681"/>
      <c r="J39" s="681"/>
      <c r="K39" s="108"/>
      <c r="L39" s="745">
        <v>-119981566</v>
      </c>
      <c r="M39" s="745"/>
      <c r="N39" s="745"/>
      <c r="O39" s="745"/>
      <c r="P39" s="745"/>
      <c r="Q39" s="102"/>
      <c r="R39" s="716">
        <f>L38+L39</f>
        <v>53205331</v>
      </c>
      <c r="S39" s="716"/>
      <c r="T39" s="746"/>
      <c r="U39" s="746"/>
      <c r="V39" s="746"/>
      <c r="W39" s="100"/>
      <c r="X39" s="670"/>
      <c r="Y39" s="670"/>
      <c r="Z39" s="671"/>
      <c r="AA39" s="671"/>
      <c r="AB39" s="671"/>
      <c r="AC39" s="104"/>
      <c r="AD39" s="670"/>
      <c r="AE39" s="671"/>
      <c r="AF39" s="671"/>
      <c r="AG39" s="671"/>
      <c r="AH39" s="671"/>
    </row>
    <row r="40" spans="2:34" ht="13.5" customHeight="1" x14ac:dyDescent="0.2">
      <c r="B40" s="100"/>
      <c r="C40" s="109"/>
      <c r="D40" s="711" t="s">
        <v>284</v>
      </c>
      <c r="E40" s="719"/>
      <c r="F40" s="719"/>
      <c r="G40" s="719"/>
      <c r="H40" s="719"/>
      <c r="I40" s="719"/>
      <c r="J40" s="719"/>
      <c r="K40" s="104"/>
      <c r="L40" s="712"/>
      <c r="M40" s="712"/>
      <c r="N40" s="703"/>
      <c r="O40" s="703"/>
      <c r="P40" s="703"/>
      <c r="Q40" s="102"/>
      <c r="R40" s="712"/>
      <c r="S40" s="712"/>
      <c r="T40" s="703"/>
      <c r="U40" s="703"/>
      <c r="V40" s="703"/>
      <c r="W40" s="100"/>
      <c r="X40" s="685">
        <f>R33+R35+R37+R39</f>
        <v>164708879</v>
      </c>
      <c r="Y40" s="685"/>
      <c r="Z40" s="747"/>
      <c r="AA40" s="747"/>
      <c r="AB40" s="747"/>
      <c r="AC40" s="104"/>
      <c r="AD40" s="670"/>
      <c r="AE40" s="671"/>
      <c r="AF40" s="671"/>
      <c r="AG40" s="671"/>
      <c r="AH40" s="671"/>
    </row>
    <row r="41" spans="2:34" ht="13.5" customHeight="1" x14ac:dyDescent="0.2">
      <c r="B41" s="100"/>
      <c r="C41" s="109"/>
      <c r="D41" s="711" t="s">
        <v>74</v>
      </c>
      <c r="E41" s="719"/>
      <c r="F41" s="719"/>
      <c r="G41" s="719"/>
      <c r="H41" s="719"/>
      <c r="I41" s="719"/>
      <c r="J41" s="719"/>
      <c r="K41" s="104"/>
      <c r="L41" s="704"/>
      <c r="M41" s="704"/>
      <c r="N41" s="671"/>
      <c r="O41" s="671"/>
      <c r="P41" s="671"/>
      <c r="Q41" s="102"/>
      <c r="R41" s="704"/>
      <c r="S41" s="704"/>
      <c r="T41" s="671"/>
      <c r="U41" s="671"/>
      <c r="V41" s="671"/>
      <c r="W41" s="100"/>
      <c r="X41" s="702"/>
      <c r="Y41" s="702"/>
      <c r="Z41" s="703"/>
      <c r="AA41" s="703"/>
      <c r="AB41" s="703"/>
      <c r="AC41" s="104"/>
      <c r="AD41" s="692">
        <f>X40</f>
        <v>164708879</v>
      </c>
      <c r="AE41" s="670"/>
      <c r="AF41" s="670"/>
      <c r="AG41" s="670"/>
      <c r="AH41" s="670"/>
    </row>
    <row r="42" spans="2:34" ht="13.5" customHeight="1" x14ac:dyDescent="0.2">
      <c r="B42" s="100"/>
      <c r="C42" s="100"/>
      <c r="D42" s="711"/>
      <c r="E42" s="719"/>
      <c r="F42" s="719"/>
      <c r="G42" s="719"/>
      <c r="H42" s="719"/>
      <c r="I42" s="719"/>
      <c r="J42" s="719"/>
      <c r="K42" s="100"/>
      <c r="L42" s="704"/>
      <c r="M42" s="704"/>
      <c r="N42" s="671"/>
      <c r="O42" s="671"/>
      <c r="P42" s="671"/>
      <c r="Q42" s="100"/>
      <c r="R42" s="704"/>
      <c r="S42" s="704"/>
      <c r="T42" s="671"/>
      <c r="U42" s="671"/>
      <c r="V42" s="671"/>
      <c r="W42" s="100"/>
      <c r="X42" s="670"/>
      <c r="Y42" s="670"/>
      <c r="Z42" s="671"/>
      <c r="AA42" s="671"/>
      <c r="AB42" s="671"/>
      <c r="AC42" s="100"/>
      <c r="AD42" s="670"/>
      <c r="AE42" s="671"/>
      <c r="AF42" s="671"/>
      <c r="AG42" s="671"/>
      <c r="AH42" s="671"/>
    </row>
    <row r="43" spans="2:34" ht="13.5" customHeight="1" x14ac:dyDescent="0.2">
      <c r="B43" s="103" t="s">
        <v>293</v>
      </c>
      <c r="C43" s="694" t="s">
        <v>286</v>
      </c>
      <c r="D43" s="705"/>
      <c r="E43" s="705"/>
      <c r="F43" s="705"/>
      <c r="G43" s="705"/>
      <c r="H43" s="705"/>
      <c r="I43" s="705"/>
      <c r="J43" s="671"/>
      <c r="K43" s="104"/>
      <c r="L43" s="704"/>
      <c r="M43" s="704"/>
      <c r="N43" s="671"/>
      <c r="O43" s="671"/>
      <c r="P43" s="671"/>
      <c r="Q43" s="104"/>
      <c r="R43" s="704"/>
      <c r="S43" s="704"/>
      <c r="T43" s="671"/>
      <c r="U43" s="671"/>
      <c r="V43" s="671"/>
      <c r="W43" s="104"/>
      <c r="X43" s="670"/>
      <c r="Y43" s="670"/>
      <c r="Z43" s="671"/>
      <c r="AA43" s="671"/>
      <c r="AB43" s="671"/>
      <c r="AC43" s="104"/>
      <c r="AD43" s="670"/>
      <c r="AE43" s="671"/>
      <c r="AF43" s="671"/>
      <c r="AG43" s="671"/>
      <c r="AH43" s="671"/>
    </row>
    <row r="44" spans="2:34" ht="13.5" customHeight="1" x14ac:dyDescent="0.2">
      <c r="B44" s="100"/>
      <c r="C44" s="105" t="s">
        <v>294</v>
      </c>
      <c r="D44" s="711" t="s">
        <v>76</v>
      </c>
      <c r="E44" s="681"/>
      <c r="F44" s="681"/>
      <c r="G44" s="681"/>
      <c r="H44" s="681"/>
      <c r="I44" s="681"/>
      <c r="J44" s="681"/>
      <c r="K44" s="106"/>
      <c r="L44" s="704"/>
      <c r="M44" s="704"/>
      <c r="N44" s="671"/>
      <c r="O44" s="671"/>
      <c r="P44" s="671"/>
      <c r="Q44" s="106"/>
      <c r="R44" s="704"/>
      <c r="S44" s="704"/>
      <c r="T44" s="671"/>
      <c r="U44" s="671"/>
      <c r="V44" s="671"/>
      <c r="W44" s="100"/>
      <c r="X44" s="679">
        <v>234399283</v>
      </c>
      <c r="Y44" s="727"/>
      <c r="Z44" s="727"/>
      <c r="AA44" s="727"/>
      <c r="AB44" s="727"/>
      <c r="AC44" s="100"/>
      <c r="AD44" s="670"/>
      <c r="AE44" s="671"/>
      <c r="AF44" s="671"/>
      <c r="AG44" s="671"/>
      <c r="AH44" s="671"/>
    </row>
    <row r="45" spans="2:34" ht="13.5" customHeight="1" x14ac:dyDescent="0.2">
      <c r="B45" s="100"/>
      <c r="C45" s="105"/>
      <c r="D45" s="711" t="s">
        <v>288</v>
      </c>
      <c r="E45" s="719"/>
      <c r="F45" s="719"/>
      <c r="G45" s="719"/>
      <c r="H45" s="719"/>
      <c r="I45" s="719"/>
      <c r="J45" s="719"/>
      <c r="K45" s="106"/>
      <c r="L45" s="704"/>
      <c r="M45" s="704"/>
      <c r="N45" s="671"/>
      <c r="O45" s="671"/>
      <c r="P45" s="671"/>
      <c r="Q45" s="110"/>
      <c r="R45" s="704"/>
      <c r="S45" s="704"/>
      <c r="T45" s="671"/>
      <c r="U45" s="671"/>
      <c r="V45" s="671"/>
      <c r="W45" s="100"/>
      <c r="X45" s="694"/>
      <c r="Y45" s="720"/>
      <c r="Z45" s="720"/>
      <c r="AA45" s="720"/>
      <c r="AB45" s="720"/>
      <c r="AC45" s="100"/>
      <c r="AD45" s="685">
        <f>X44</f>
        <v>234399283</v>
      </c>
      <c r="AE45" s="727"/>
      <c r="AF45" s="727"/>
      <c r="AG45" s="727"/>
      <c r="AH45" s="727"/>
    </row>
    <row r="46" spans="2:34" ht="13.5" customHeight="1" x14ac:dyDescent="0.2">
      <c r="B46" s="100"/>
      <c r="C46" s="102"/>
      <c r="D46" s="711"/>
      <c r="E46" s="719"/>
      <c r="F46" s="719"/>
      <c r="G46" s="719"/>
      <c r="H46" s="719"/>
      <c r="I46" s="719"/>
      <c r="J46" s="719"/>
      <c r="K46" s="100"/>
      <c r="L46" s="704"/>
      <c r="M46" s="704"/>
      <c r="N46" s="671"/>
      <c r="O46" s="671"/>
      <c r="P46" s="671"/>
      <c r="Q46" s="100"/>
      <c r="R46" s="704"/>
      <c r="S46" s="704"/>
      <c r="T46" s="671"/>
      <c r="U46" s="671"/>
      <c r="V46" s="671"/>
      <c r="W46" s="100"/>
      <c r="X46" s="694"/>
      <c r="Y46" s="720"/>
      <c r="Z46" s="720"/>
      <c r="AA46" s="720"/>
      <c r="AB46" s="720"/>
      <c r="AC46" s="100"/>
      <c r="AD46" s="694"/>
      <c r="AE46" s="720"/>
      <c r="AF46" s="720"/>
      <c r="AG46" s="720"/>
      <c r="AH46" s="720"/>
    </row>
    <row r="47" spans="2:34" ht="13.5" customHeight="1" thickBot="1" x14ac:dyDescent="0.25">
      <c r="B47" s="104"/>
      <c r="C47" s="102"/>
      <c r="D47" s="711" t="s">
        <v>80</v>
      </c>
      <c r="E47" s="681"/>
      <c r="F47" s="681"/>
      <c r="G47" s="681"/>
      <c r="H47" s="681"/>
      <c r="I47" s="681"/>
      <c r="J47" s="681"/>
      <c r="K47" s="104"/>
      <c r="L47" s="704"/>
      <c r="M47" s="704"/>
      <c r="N47" s="671"/>
      <c r="O47" s="671"/>
      <c r="P47" s="671"/>
      <c r="Q47" s="104"/>
      <c r="R47" s="704"/>
      <c r="S47" s="704"/>
      <c r="T47" s="671"/>
      <c r="U47" s="671"/>
      <c r="V47" s="671"/>
      <c r="W47" s="104"/>
      <c r="X47" s="694"/>
      <c r="Y47" s="720"/>
      <c r="Z47" s="720"/>
      <c r="AA47" s="720"/>
      <c r="AB47" s="720"/>
      <c r="AC47" s="104"/>
      <c r="AD47" s="725">
        <f>AD41+AD45</f>
        <v>399108162</v>
      </c>
      <c r="AE47" s="726"/>
      <c r="AF47" s="726"/>
      <c r="AG47" s="726"/>
      <c r="AH47" s="726"/>
    </row>
    <row r="48" spans="2:34" ht="13.5" customHeight="1" thickTop="1" x14ac:dyDescent="0.2">
      <c r="B48" s="100"/>
      <c r="C48" s="104"/>
      <c r="D48" s="711"/>
      <c r="E48" s="681"/>
      <c r="F48" s="681"/>
      <c r="G48" s="681"/>
      <c r="H48" s="681"/>
      <c r="I48" s="681"/>
      <c r="J48" s="681"/>
      <c r="K48" s="100"/>
      <c r="L48" s="704"/>
      <c r="M48" s="704"/>
      <c r="N48" s="671"/>
      <c r="O48" s="671"/>
      <c r="P48" s="671"/>
      <c r="Q48" s="100"/>
      <c r="R48" s="704"/>
      <c r="S48" s="704"/>
      <c r="T48" s="671"/>
      <c r="U48" s="671"/>
      <c r="V48" s="671"/>
      <c r="W48" s="100"/>
      <c r="X48" s="694"/>
      <c r="Y48" s="720"/>
      <c r="Z48" s="720"/>
      <c r="AA48" s="720"/>
      <c r="AB48" s="720"/>
      <c r="AC48" s="100"/>
      <c r="AD48" s="743"/>
      <c r="AE48" s="744"/>
      <c r="AF48" s="744"/>
      <c r="AG48" s="744"/>
      <c r="AH48" s="744"/>
    </row>
    <row r="50" spans="2:34" ht="13.5" customHeight="1" x14ac:dyDescent="0.2">
      <c r="B50" s="729" t="s">
        <v>81</v>
      </c>
      <c r="C50" s="729"/>
      <c r="D50" s="729"/>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29"/>
      <c r="AG50" s="729"/>
      <c r="AH50" s="729"/>
    </row>
    <row r="51" spans="2:34" ht="13.5" customHeight="1" x14ac:dyDescent="0.2">
      <c r="B51" s="100"/>
      <c r="C51" s="721"/>
      <c r="D51" s="671"/>
      <c r="E51" s="671"/>
      <c r="F51" s="671"/>
      <c r="G51" s="671"/>
      <c r="H51" s="671"/>
      <c r="I51" s="671"/>
      <c r="J51" s="671"/>
      <c r="K51" s="104"/>
      <c r="L51" s="731"/>
      <c r="M51" s="731"/>
      <c r="N51" s="731"/>
      <c r="O51" s="731"/>
      <c r="P51" s="731"/>
      <c r="Q51" s="104"/>
      <c r="R51" s="722" t="s">
        <v>61</v>
      </c>
      <c r="S51" s="731"/>
      <c r="T51" s="731"/>
      <c r="U51" s="731"/>
      <c r="V51" s="731"/>
      <c r="W51" s="100"/>
      <c r="X51" s="722" t="s">
        <v>61</v>
      </c>
      <c r="Y51" s="722"/>
      <c r="Z51" s="731"/>
      <c r="AA51" s="731"/>
      <c r="AB51" s="731"/>
      <c r="AC51" s="113"/>
      <c r="AD51" s="722" t="s">
        <v>61</v>
      </c>
      <c r="AE51" s="722"/>
      <c r="AF51" s="731"/>
      <c r="AG51" s="731"/>
      <c r="AH51" s="731"/>
    </row>
    <row r="52" spans="2:34" ht="13.5" customHeight="1" x14ac:dyDescent="0.2">
      <c r="B52" s="103" t="s">
        <v>295</v>
      </c>
      <c r="C52" s="694" t="s">
        <v>296</v>
      </c>
      <c r="D52" s="705"/>
      <c r="E52" s="705"/>
      <c r="F52" s="705"/>
      <c r="G52" s="705"/>
      <c r="H52" s="705"/>
      <c r="I52" s="705"/>
      <c r="J52" s="671"/>
      <c r="K52" s="111"/>
      <c r="L52" s="731"/>
      <c r="M52" s="731"/>
      <c r="N52" s="731"/>
      <c r="O52" s="731"/>
      <c r="P52" s="731"/>
      <c r="Q52" s="111"/>
      <c r="R52" s="705"/>
      <c r="S52" s="671"/>
      <c r="T52" s="671"/>
      <c r="U52" s="671"/>
      <c r="V52" s="671"/>
      <c r="W52" s="111"/>
      <c r="X52" s="705"/>
      <c r="Y52" s="705"/>
      <c r="Z52" s="671"/>
      <c r="AA52" s="671"/>
      <c r="AB52" s="671"/>
      <c r="AC52" s="111"/>
      <c r="AD52" s="705"/>
      <c r="AE52" s="705"/>
      <c r="AF52" s="671"/>
      <c r="AG52" s="671"/>
      <c r="AH52" s="671"/>
    </row>
    <row r="53" spans="2:34" ht="13.5" customHeight="1" x14ac:dyDescent="0.2">
      <c r="B53" s="100"/>
      <c r="C53" s="105" t="s">
        <v>290</v>
      </c>
      <c r="D53" s="711" t="s">
        <v>297</v>
      </c>
      <c r="E53" s="681"/>
      <c r="F53" s="681"/>
      <c r="G53" s="681"/>
      <c r="H53" s="681"/>
      <c r="I53" s="681"/>
      <c r="J53" s="681"/>
      <c r="K53" s="102"/>
      <c r="L53" s="731"/>
      <c r="M53" s="731"/>
      <c r="N53" s="731"/>
      <c r="O53" s="731"/>
      <c r="P53" s="731"/>
      <c r="Q53" s="102"/>
      <c r="R53" s="705"/>
      <c r="S53" s="671"/>
      <c r="T53" s="671"/>
      <c r="U53" s="671"/>
      <c r="V53" s="671"/>
      <c r="W53" s="100"/>
      <c r="X53" s="705"/>
      <c r="Y53" s="705"/>
      <c r="Z53" s="671"/>
      <c r="AA53" s="671"/>
      <c r="AB53" s="671"/>
      <c r="AC53" s="100"/>
      <c r="AD53" s="670"/>
      <c r="AE53" s="670"/>
      <c r="AF53" s="671"/>
      <c r="AG53" s="671"/>
      <c r="AH53" s="671"/>
    </row>
    <row r="54" spans="2:34" ht="13.5" customHeight="1" x14ac:dyDescent="0.2">
      <c r="B54" s="100"/>
      <c r="C54" s="106" t="s">
        <v>291</v>
      </c>
      <c r="D54" s="741" t="s">
        <v>298</v>
      </c>
      <c r="E54" s="741"/>
      <c r="F54" s="741"/>
      <c r="G54" s="741"/>
      <c r="H54" s="741"/>
      <c r="I54" s="741"/>
      <c r="J54" s="741"/>
      <c r="K54" s="741"/>
      <c r="L54" s="731"/>
      <c r="M54" s="731"/>
      <c r="N54" s="731"/>
      <c r="O54" s="731"/>
      <c r="P54" s="731"/>
      <c r="Q54" s="100"/>
      <c r="R54" s="705"/>
      <c r="S54" s="671"/>
      <c r="T54" s="671"/>
      <c r="U54" s="671"/>
      <c r="V54" s="671"/>
      <c r="W54" s="100"/>
      <c r="X54" s="735">
        <v>8797413</v>
      </c>
      <c r="Y54" s="735"/>
      <c r="Z54" s="742"/>
      <c r="AA54" s="742"/>
      <c r="AB54" s="742"/>
      <c r="AC54" s="100"/>
      <c r="AD54" s="670"/>
      <c r="AE54" s="670"/>
      <c r="AF54" s="671"/>
      <c r="AG54" s="671"/>
      <c r="AH54" s="671"/>
    </row>
    <row r="55" spans="2:34" ht="13.5" customHeight="1" x14ac:dyDescent="0.2">
      <c r="B55" s="100"/>
      <c r="C55" s="105" t="s">
        <v>299</v>
      </c>
      <c r="D55" s="711" t="s">
        <v>83</v>
      </c>
      <c r="E55" s="681"/>
      <c r="F55" s="681"/>
      <c r="G55" s="681"/>
      <c r="H55" s="681"/>
      <c r="I55" s="681"/>
      <c r="J55" s="681"/>
      <c r="K55" s="112"/>
      <c r="L55" s="731"/>
      <c r="M55" s="731"/>
      <c r="N55" s="731"/>
      <c r="O55" s="731"/>
      <c r="P55" s="731"/>
      <c r="Q55" s="112"/>
      <c r="R55" s="705"/>
      <c r="S55" s="671"/>
      <c r="T55" s="671"/>
      <c r="U55" s="671"/>
      <c r="V55" s="671"/>
      <c r="W55" s="100"/>
      <c r="X55" s="705"/>
      <c r="Y55" s="705"/>
      <c r="Z55" s="671"/>
      <c r="AA55" s="671"/>
      <c r="AB55" s="671"/>
      <c r="AC55" s="104"/>
      <c r="AD55" s="670"/>
      <c r="AE55" s="670"/>
      <c r="AF55" s="671"/>
      <c r="AG55" s="671"/>
      <c r="AH55" s="671"/>
    </row>
    <row r="56" spans="2:34" ht="13.5" customHeight="1" x14ac:dyDescent="0.2">
      <c r="B56" s="100"/>
      <c r="C56" s="106" t="s">
        <v>222</v>
      </c>
      <c r="D56" s="711" t="s">
        <v>84</v>
      </c>
      <c r="E56" s="681"/>
      <c r="F56" s="681"/>
      <c r="G56" s="681"/>
      <c r="H56" s="681"/>
      <c r="I56" s="681"/>
      <c r="J56" s="681"/>
      <c r="K56" s="112"/>
      <c r="L56" s="731"/>
      <c r="M56" s="731"/>
      <c r="N56" s="731"/>
      <c r="O56" s="731"/>
      <c r="P56" s="731"/>
      <c r="Q56" s="112"/>
      <c r="R56" s="705"/>
      <c r="S56" s="671"/>
      <c r="T56" s="671"/>
      <c r="U56" s="671"/>
      <c r="V56" s="671"/>
      <c r="W56" s="100"/>
      <c r="X56" s="685">
        <v>6187669</v>
      </c>
      <c r="Y56" s="685"/>
      <c r="Z56" s="687"/>
      <c r="AA56" s="687"/>
      <c r="AB56" s="687"/>
      <c r="AC56" s="104"/>
      <c r="AD56" s="670"/>
      <c r="AE56" s="670"/>
      <c r="AF56" s="671"/>
      <c r="AG56" s="671"/>
      <c r="AH56" s="671"/>
    </row>
    <row r="57" spans="2:34" ht="13.5" customHeight="1" x14ac:dyDescent="0.2">
      <c r="B57" s="100"/>
      <c r="C57" s="100"/>
      <c r="D57" s="711" t="s">
        <v>85</v>
      </c>
      <c r="E57" s="681"/>
      <c r="F57" s="681"/>
      <c r="G57" s="681"/>
      <c r="H57" s="681"/>
      <c r="I57" s="681"/>
      <c r="J57" s="681"/>
      <c r="K57" s="112"/>
      <c r="L57" s="731"/>
      <c r="M57" s="731"/>
      <c r="N57" s="731"/>
      <c r="O57" s="731"/>
      <c r="P57" s="731"/>
      <c r="Q57" s="112"/>
      <c r="R57" s="705"/>
      <c r="S57" s="671"/>
      <c r="T57" s="671"/>
      <c r="U57" s="671"/>
      <c r="V57" s="671"/>
      <c r="W57" s="100"/>
      <c r="X57" s="702"/>
      <c r="Y57" s="724"/>
      <c r="Z57" s="724"/>
      <c r="AA57" s="724"/>
      <c r="AB57" s="724"/>
      <c r="AC57" s="104"/>
      <c r="AD57" s="692">
        <f>X54+X56</f>
        <v>14985082</v>
      </c>
      <c r="AE57" s="719"/>
      <c r="AF57" s="719"/>
      <c r="AG57" s="719"/>
      <c r="AH57" s="719"/>
    </row>
    <row r="58" spans="2:34" ht="13.5" customHeight="1" x14ac:dyDescent="0.2">
      <c r="B58" s="100"/>
      <c r="C58" s="100"/>
      <c r="D58" s="711"/>
      <c r="E58" s="681"/>
      <c r="F58" s="681"/>
      <c r="G58" s="681"/>
      <c r="H58" s="681"/>
      <c r="I58" s="681"/>
      <c r="J58" s="681"/>
      <c r="K58" s="100"/>
      <c r="L58" s="731"/>
      <c r="M58" s="731"/>
      <c r="N58" s="731"/>
      <c r="O58" s="731"/>
      <c r="P58" s="731"/>
      <c r="Q58" s="112"/>
      <c r="R58" s="705"/>
      <c r="S58" s="671"/>
      <c r="T58" s="671"/>
      <c r="U58" s="671"/>
      <c r="V58" s="671"/>
      <c r="W58" s="100"/>
      <c r="X58" s="670"/>
      <c r="Y58" s="719"/>
      <c r="Z58" s="719"/>
      <c r="AA58" s="719"/>
      <c r="AB58" s="719"/>
      <c r="AC58" s="100"/>
      <c r="AD58" s="670"/>
      <c r="AE58" s="719"/>
      <c r="AF58" s="719"/>
      <c r="AG58" s="719"/>
      <c r="AH58" s="719"/>
    </row>
    <row r="59" spans="2:34" ht="13.5" customHeight="1" x14ac:dyDescent="0.2">
      <c r="B59" s="103" t="s">
        <v>300</v>
      </c>
      <c r="C59" s="694" t="s">
        <v>301</v>
      </c>
      <c r="D59" s="719"/>
      <c r="E59" s="719"/>
      <c r="F59" s="719"/>
      <c r="G59" s="719"/>
      <c r="H59" s="719"/>
      <c r="I59" s="719"/>
      <c r="J59" s="719"/>
      <c r="K59" s="104"/>
      <c r="L59" s="731"/>
      <c r="M59" s="731"/>
      <c r="N59" s="731"/>
      <c r="O59" s="731"/>
      <c r="P59" s="731"/>
      <c r="Q59" s="112"/>
      <c r="R59" s="705"/>
      <c r="S59" s="671"/>
      <c r="T59" s="671"/>
      <c r="U59" s="671"/>
      <c r="V59" s="671"/>
      <c r="W59" s="104"/>
      <c r="X59" s="670"/>
      <c r="Y59" s="719"/>
      <c r="Z59" s="719"/>
      <c r="AA59" s="719"/>
      <c r="AB59" s="719"/>
      <c r="AC59" s="104"/>
      <c r="AD59" s="670"/>
      <c r="AE59" s="719"/>
      <c r="AF59" s="719"/>
      <c r="AG59" s="719"/>
      <c r="AH59" s="719"/>
    </row>
    <row r="60" spans="2:34" ht="13.5" customHeight="1" x14ac:dyDescent="0.2">
      <c r="B60" s="100"/>
      <c r="C60" s="103" t="s">
        <v>287</v>
      </c>
      <c r="D60" s="734" t="s">
        <v>297</v>
      </c>
      <c r="E60" s="681"/>
      <c r="F60" s="681"/>
      <c r="G60" s="681"/>
      <c r="H60" s="681"/>
      <c r="I60" s="681"/>
      <c r="J60" s="681"/>
      <c r="K60" s="100"/>
      <c r="L60" s="731"/>
      <c r="M60" s="731"/>
      <c r="N60" s="731"/>
      <c r="O60" s="731"/>
      <c r="P60" s="731"/>
      <c r="Q60" s="112"/>
      <c r="R60" s="705"/>
      <c r="S60" s="671"/>
      <c r="T60" s="671"/>
      <c r="U60" s="671"/>
      <c r="V60" s="671"/>
      <c r="W60" s="100"/>
      <c r="X60" s="670"/>
      <c r="Y60" s="719"/>
      <c r="Z60" s="719"/>
      <c r="AA60" s="719"/>
      <c r="AB60" s="719"/>
      <c r="AC60" s="100"/>
      <c r="AD60" s="670"/>
      <c r="AE60" s="719"/>
      <c r="AF60" s="719"/>
      <c r="AG60" s="719"/>
      <c r="AH60" s="719"/>
    </row>
    <row r="61" spans="2:34" ht="13.5" customHeight="1" x14ac:dyDescent="0.2">
      <c r="B61" s="100"/>
      <c r="C61" s="106" t="s">
        <v>291</v>
      </c>
      <c r="D61" s="741" t="s">
        <v>298</v>
      </c>
      <c r="E61" s="681"/>
      <c r="F61" s="681"/>
      <c r="G61" s="681"/>
      <c r="H61" s="681"/>
      <c r="I61" s="681"/>
      <c r="J61" s="681"/>
      <c r="K61" s="681"/>
      <c r="L61" s="731"/>
      <c r="M61" s="731"/>
      <c r="N61" s="731"/>
      <c r="O61" s="731"/>
      <c r="P61" s="731"/>
      <c r="Q61" s="112"/>
      <c r="R61" s="705"/>
      <c r="S61" s="671"/>
      <c r="T61" s="671"/>
      <c r="U61" s="671"/>
      <c r="V61" s="671"/>
      <c r="W61" s="100"/>
      <c r="X61" s="735">
        <v>3258895</v>
      </c>
      <c r="Y61" s="736"/>
      <c r="Z61" s="736"/>
      <c r="AA61" s="736"/>
      <c r="AB61" s="736"/>
      <c r="AC61" s="100"/>
      <c r="AD61" s="670"/>
      <c r="AE61" s="719"/>
      <c r="AF61" s="719"/>
      <c r="AG61" s="719"/>
      <c r="AH61" s="719"/>
    </row>
    <row r="62" spans="2:34" ht="13.5" customHeight="1" x14ac:dyDescent="0.2">
      <c r="B62" s="100"/>
      <c r="C62" s="103" t="s">
        <v>302</v>
      </c>
      <c r="D62" s="668" t="s">
        <v>303</v>
      </c>
      <c r="E62" s="681"/>
      <c r="F62" s="681"/>
      <c r="G62" s="681"/>
      <c r="H62" s="681"/>
      <c r="I62" s="681"/>
      <c r="J62" s="681"/>
      <c r="K62" s="100"/>
      <c r="L62" s="731"/>
      <c r="M62" s="731"/>
      <c r="N62" s="731"/>
      <c r="O62" s="731"/>
      <c r="P62" s="731"/>
      <c r="Q62" s="112"/>
      <c r="R62" s="705"/>
      <c r="S62" s="671"/>
      <c r="T62" s="671"/>
      <c r="U62" s="671"/>
      <c r="V62" s="671"/>
      <c r="W62" s="100"/>
      <c r="X62" s="704">
        <v>4788173</v>
      </c>
      <c r="Y62" s="719"/>
      <c r="Z62" s="719"/>
      <c r="AA62" s="719"/>
      <c r="AB62" s="719"/>
      <c r="AC62" s="114"/>
      <c r="AD62" s="670"/>
      <c r="AE62" s="719"/>
      <c r="AF62" s="719"/>
      <c r="AG62" s="719"/>
      <c r="AH62" s="719"/>
    </row>
    <row r="63" spans="2:34" ht="13.5" customHeight="1" x14ac:dyDescent="0.2">
      <c r="B63" s="100"/>
      <c r="C63" s="103" t="s">
        <v>304</v>
      </c>
      <c r="D63" s="668" t="s">
        <v>305</v>
      </c>
      <c r="E63" s="681"/>
      <c r="F63" s="681"/>
      <c r="G63" s="681"/>
      <c r="H63" s="681"/>
      <c r="I63" s="681"/>
      <c r="J63" s="681"/>
      <c r="K63" s="100"/>
      <c r="L63" s="731"/>
      <c r="M63" s="731"/>
      <c r="N63" s="731"/>
      <c r="O63" s="731"/>
      <c r="P63" s="731"/>
      <c r="Q63" s="112"/>
      <c r="R63" s="705"/>
      <c r="S63" s="671"/>
      <c r="T63" s="671"/>
      <c r="U63" s="671"/>
      <c r="V63" s="671"/>
      <c r="W63" s="104"/>
      <c r="X63" s="693">
        <v>2000000</v>
      </c>
      <c r="Y63" s="719"/>
      <c r="Z63" s="719"/>
      <c r="AA63" s="719"/>
      <c r="AB63" s="719"/>
      <c r="AC63" s="102"/>
      <c r="AD63" s="670"/>
      <c r="AE63" s="719"/>
      <c r="AF63" s="719"/>
      <c r="AG63" s="719"/>
      <c r="AH63" s="719"/>
    </row>
    <row r="64" spans="2:34" ht="13.5" customHeight="1" x14ac:dyDescent="0.2">
      <c r="B64" s="100"/>
      <c r="C64" s="103" t="s">
        <v>306</v>
      </c>
      <c r="D64" s="668" t="s">
        <v>83</v>
      </c>
      <c r="E64" s="681"/>
      <c r="F64" s="681"/>
      <c r="G64" s="681"/>
      <c r="H64" s="681"/>
      <c r="I64" s="681"/>
      <c r="J64" s="681"/>
      <c r="K64" s="100"/>
      <c r="L64" s="731"/>
      <c r="M64" s="731"/>
      <c r="N64" s="731"/>
      <c r="O64" s="731"/>
      <c r="P64" s="731"/>
      <c r="Q64" s="112"/>
      <c r="R64" s="705"/>
      <c r="S64" s="671"/>
      <c r="T64" s="671"/>
      <c r="U64" s="671"/>
      <c r="V64" s="671"/>
      <c r="W64" s="104"/>
      <c r="X64" s="670"/>
      <c r="Y64" s="719"/>
      <c r="Z64" s="719"/>
      <c r="AA64" s="719"/>
      <c r="AB64" s="719"/>
      <c r="AC64" s="102"/>
      <c r="AD64" s="670"/>
      <c r="AE64" s="719"/>
      <c r="AF64" s="719"/>
      <c r="AG64" s="719"/>
      <c r="AH64" s="719"/>
    </row>
    <row r="65" spans="2:34" ht="13.5" customHeight="1" x14ac:dyDescent="0.2">
      <c r="B65" s="100"/>
      <c r="C65" s="106" t="s">
        <v>282</v>
      </c>
      <c r="D65" s="711" t="s">
        <v>307</v>
      </c>
      <c r="E65" s="681"/>
      <c r="F65" s="681"/>
      <c r="G65" s="681"/>
      <c r="H65" s="681"/>
      <c r="I65" s="681"/>
      <c r="J65" s="681"/>
      <c r="K65" s="100"/>
      <c r="L65" s="731"/>
      <c r="M65" s="731"/>
      <c r="N65" s="731"/>
      <c r="O65" s="731"/>
      <c r="P65" s="731"/>
      <c r="Q65" s="112"/>
      <c r="R65" s="705"/>
      <c r="S65" s="671"/>
      <c r="T65" s="671"/>
      <c r="U65" s="671"/>
      <c r="V65" s="671"/>
      <c r="W65" s="100"/>
      <c r="X65" s="728">
        <v>581013</v>
      </c>
      <c r="Y65" s="719"/>
      <c r="Z65" s="719"/>
      <c r="AA65" s="719"/>
      <c r="AB65" s="719"/>
      <c r="AC65" s="100"/>
      <c r="AD65" s="670"/>
      <c r="AE65" s="719"/>
      <c r="AF65" s="719"/>
      <c r="AG65" s="719"/>
      <c r="AH65" s="719"/>
    </row>
    <row r="66" spans="2:34" ht="13.5" customHeight="1" x14ac:dyDescent="0.2">
      <c r="B66" s="100"/>
      <c r="C66" s="106" t="s">
        <v>308</v>
      </c>
      <c r="D66" s="711" t="s">
        <v>309</v>
      </c>
      <c r="E66" s="681"/>
      <c r="F66" s="681"/>
      <c r="G66" s="681"/>
      <c r="H66" s="681"/>
      <c r="I66" s="681"/>
      <c r="J66" s="681"/>
      <c r="K66" s="100"/>
      <c r="L66" s="731"/>
      <c r="M66" s="731"/>
      <c r="N66" s="731"/>
      <c r="O66" s="731"/>
      <c r="P66" s="731"/>
      <c r="Q66" s="112"/>
      <c r="R66" s="705"/>
      <c r="S66" s="671"/>
      <c r="T66" s="671"/>
      <c r="U66" s="671"/>
      <c r="V66" s="671"/>
      <c r="W66" s="100"/>
      <c r="X66" s="679">
        <v>105304</v>
      </c>
      <c r="Y66" s="727"/>
      <c r="Z66" s="727"/>
      <c r="AA66" s="727"/>
      <c r="AB66" s="727"/>
      <c r="AC66" s="100"/>
      <c r="AD66" s="670"/>
      <c r="AE66" s="719"/>
      <c r="AF66" s="719"/>
      <c r="AG66" s="719"/>
      <c r="AH66" s="719"/>
    </row>
    <row r="67" spans="2:34" ht="13.5" customHeight="1" x14ac:dyDescent="0.2">
      <c r="B67" s="100"/>
      <c r="C67" s="100"/>
      <c r="D67" s="668" t="s">
        <v>89</v>
      </c>
      <c r="E67" s="681"/>
      <c r="F67" s="681"/>
      <c r="G67" s="681"/>
      <c r="H67" s="681"/>
      <c r="I67" s="681"/>
      <c r="J67" s="681"/>
      <c r="K67" s="100"/>
      <c r="L67" s="731"/>
      <c r="M67" s="731"/>
      <c r="N67" s="731"/>
      <c r="O67" s="731"/>
      <c r="P67" s="731"/>
      <c r="Q67" s="112"/>
      <c r="R67" s="705"/>
      <c r="S67" s="671"/>
      <c r="T67" s="671"/>
      <c r="U67" s="671"/>
      <c r="V67" s="671"/>
      <c r="W67" s="104"/>
      <c r="X67" s="712"/>
      <c r="Y67" s="724"/>
      <c r="Z67" s="724"/>
      <c r="AA67" s="724"/>
      <c r="AB67" s="724"/>
      <c r="AC67" s="102"/>
      <c r="AD67" s="704">
        <f>X61+X62+X63+X64+X65+X66</f>
        <v>10733385</v>
      </c>
      <c r="AE67" s="719"/>
      <c r="AF67" s="719"/>
      <c r="AG67" s="719"/>
      <c r="AH67" s="719"/>
    </row>
    <row r="68" spans="2:34" ht="13.5" customHeight="1" x14ac:dyDescent="0.2">
      <c r="B68" s="100"/>
      <c r="C68" s="100"/>
      <c r="D68" s="668"/>
      <c r="E68" s="681"/>
      <c r="F68" s="681"/>
      <c r="G68" s="681"/>
      <c r="H68" s="681"/>
      <c r="I68" s="681"/>
      <c r="J68" s="681"/>
      <c r="K68" s="100"/>
      <c r="L68" s="731"/>
      <c r="M68" s="731"/>
      <c r="N68" s="731"/>
      <c r="O68" s="731"/>
      <c r="P68" s="731"/>
      <c r="Q68" s="112"/>
      <c r="R68" s="705"/>
      <c r="S68" s="671"/>
      <c r="T68" s="671"/>
      <c r="U68" s="671"/>
      <c r="V68" s="671"/>
      <c r="W68" s="100"/>
      <c r="X68" s="728"/>
      <c r="Y68" s="719"/>
      <c r="Z68" s="719"/>
      <c r="AA68" s="719"/>
      <c r="AB68" s="719"/>
      <c r="AC68" s="100"/>
      <c r="AD68" s="670"/>
      <c r="AE68" s="719"/>
      <c r="AF68" s="719"/>
      <c r="AG68" s="719"/>
      <c r="AH68" s="719"/>
    </row>
    <row r="69" spans="2:34" ht="13.5" customHeight="1" x14ac:dyDescent="0.2">
      <c r="B69" s="107">
        <v>5</v>
      </c>
      <c r="C69" s="739" t="s">
        <v>310</v>
      </c>
      <c r="D69" s="740"/>
      <c r="E69" s="740"/>
      <c r="F69" s="740"/>
      <c r="G69" s="740"/>
      <c r="H69" s="740"/>
      <c r="I69" s="740"/>
      <c r="J69" s="740"/>
      <c r="K69" s="100"/>
      <c r="L69" s="731"/>
      <c r="M69" s="731"/>
      <c r="N69" s="731"/>
      <c r="O69" s="731"/>
      <c r="P69" s="731"/>
      <c r="Q69" s="112"/>
      <c r="R69" s="705"/>
      <c r="S69" s="671"/>
      <c r="T69" s="671"/>
      <c r="U69" s="671"/>
      <c r="V69" s="671"/>
      <c r="W69" s="104"/>
      <c r="X69" s="728"/>
      <c r="Y69" s="719"/>
      <c r="Z69" s="719"/>
      <c r="AA69" s="719"/>
      <c r="AB69" s="719"/>
      <c r="AC69" s="102"/>
      <c r="AD69" s="670"/>
      <c r="AE69" s="719"/>
      <c r="AF69" s="719"/>
      <c r="AG69" s="719"/>
      <c r="AH69" s="719"/>
    </row>
    <row r="70" spans="2:34" ht="13.5" customHeight="1" x14ac:dyDescent="0.2">
      <c r="B70" s="100"/>
      <c r="C70" s="103" t="s">
        <v>281</v>
      </c>
      <c r="D70" s="734" t="s">
        <v>311</v>
      </c>
      <c r="E70" s="681"/>
      <c r="F70" s="681"/>
      <c r="G70" s="681"/>
      <c r="H70" s="681"/>
      <c r="I70" s="681"/>
      <c r="J70" s="681"/>
      <c r="K70" s="100"/>
      <c r="L70" s="731"/>
      <c r="M70" s="731"/>
      <c r="N70" s="731"/>
      <c r="O70" s="731"/>
      <c r="P70" s="731"/>
      <c r="Q70" s="112"/>
      <c r="R70" s="705"/>
      <c r="S70" s="671"/>
      <c r="T70" s="671"/>
      <c r="U70" s="671"/>
      <c r="V70" s="671"/>
      <c r="W70" s="100"/>
      <c r="X70" s="735">
        <v>136394764</v>
      </c>
      <c r="Y70" s="736"/>
      <c r="Z70" s="736"/>
      <c r="AA70" s="736"/>
      <c r="AB70" s="736"/>
      <c r="AC70" s="100"/>
      <c r="AD70" s="670"/>
      <c r="AE70" s="719"/>
      <c r="AF70" s="719"/>
      <c r="AG70" s="719"/>
      <c r="AH70" s="719"/>
    </row>
    <row r="71" spans="2:34" ht="13.5" customHeight="1" x14ac:dyDescent="0.2">
      <c r="B71" s="100"/>
      <c r="C71" s="103" t="s">
        <v>312</v>
      </c>
      <c r="D71" s="734" t="s">
        <v>313</v>
      </c>
      <c r="E71" s="681"/>
      <c r="F71" s="681"/>
      <c r="G71" s="681"/>
      <c r="H71" s="681"/>
      <c r="I71" s="681"/>
      <c r="J71" s="681"/>
      <c r="K71" s="100"/>
      <c r="L71" s="731"/>
      <c r="M71" s="731"/>
      <c r="N71" s="731"/>
      <c r="O71" s="731"/>
      <c r="P71" s="731"/>
      <c r="Q71" s="112"/>
      <c r="R71" s="705"/>
      <c r="S71" s="671"/>
      <c r="T71" s="671"/>
      <c r="U71" s="671"/>
      <c r="V71" s="671"/>
      <c r="W71" s="100"/>
      <c r="X71" s="737">
        <v>-101231269</v>
      </c>
      <c r="Y71" s="738"/>
      <c r="Z71" s="738"/>
      <c r="AA71" s="738"/>
      <c r="AB71" s="738"/>
      <c r="AC71" s="100"/>
      <c r="AD71" s="670"/>
      <c r="AE71" s="719"/>
      <c r="AF71" s="719"/>
      <c r="AG71" s="719"/>
      <c r="AH71" s="719"/>
    </row>
    <row r="72" spans="2:34" ht="13.5" customHeight="1" x14ac:dyDescent="0.2">
      <c r="B72" s="100"/>
      <c r="C72" s="100"/>
      <c r="D72" s="668" t="s">
        <v>314</v>
      </c>
      <c r="E72" s="681"/>
      <c r="F72" s="681"/>
      <c r="G72" s="681"/>
      <c r="H72" s="681"/>
      <c r="I72" s="681"/>
      <c r="J72" s="681"/>
      <c r="K72" s="100"/>
      <c r="L72" s="731"/>
      <c r="M72" s="731"/>
      <c r="N72" s="731"/>
      <c r="O72" s="731"/>
      <c r="P72" s="731"/>
      <c r="Q72" s="112"/>
      <c r="R72" s="705"/>
      <c r="S72" s="671"/>
      <c r="T72" s="671"/>
      <c r="U72" s="671"/>
      <c r="V72" s="671"/>
      <c r="W72" s="100"/>
      <c r="X72" s="670"/>
      <c r="Y72" s="719"/>
      <c r="Z72" s="719"/>
      <c r="AA72" s="719"/>
      <c r="AB72" s="719"/>
      <c r="AC72" s="100"/>
      <c r="AD72" s="732">
        <f>X70+X71</f>
        <v>35163495</v>
      </c>
      <c r="AE72" s="733"/>
      <c r="AF72" s="733"/>
      <c r="AG72" s="733"/>
      <c r="AH72" s="733"/>
    </row>
    <row r="73" spans="2:34" ht="13.5" customHeight="1" x14ac:dyDescent="0.2">
      <c r="B73" s="100"/>
      <c r="C73" s="104"/>
      <c r="D73" s="668"/>
      <c r="E73" s="681"/>
      <c r="F73" s="681"/>
      <c r="G73" s="681"/>
      <c r="H73" s="681"/>
      <c r="I73" s="681"/>
      <c r="J73" s="681"/>
      <c r="K73" s="100"/>
      <c r="L73" s="731"/>
      <c r="M73" s="731"/>
      <c r="N73" s="731"/>
      <c r="O73" s="731"/>
      <c r="P73" s="731"/>
      <c r="Q73" s="112"/>
      <c r="R73" s="705"/>
      <c r="S73" s="671"/>
      <c r="T73" s="671"/>
      <c r="U73" s="671"/>
      <c r="V73" s="671"/>
      <c r="W73" s="100"/>
      <c r="X73" s="670"/>
      <c r="Y73" s="719"/>
      <c r="Z73" s="719"/>
      <c r="AA73" s="719"/>
      <c r="AB73" s="719"/>
      <c r="AC73" s="100"/>
      <c r="AD73" s="702"/>
      <c r="AE73" s="724"/>
      <c r="AF73" s="724"/>
      <c r="AG73" s="724"/>
      <c r="AH73" s="724"/>
    </row>
    <row r="74" spans="2:34" ht="13.5" customHeight="1" x14ac:dyDescent="0.2">
      <c r="B74" s="100"/>
      <c r="C74" s="104"/>
      <c r="D74" s="668" t="s">
        <v>315</v>
      </c>
      <c r="E74" s="681"/>
      <c r="F74" s="681"/>
      <c r="G74" s="681"/>
      <c r="H74" s="681"/>
      <c r="I74" s="681"/>
      <c r="J74" s="681"/>
      <c r="K74" s="100"/>
      <c r="L74" s="731"/>
      <c r="M74" s="731"/>
      <c r="N74" s="731"/>
      <c r="O74" s="731"/>
      <c r="P74" s="731"/>
      <c r="Q74" s="112"/>
      <c r="R74" s="705"/>
      <c r="S74" s="671"/>
      <c r="T74" s="671"/>
      <c r="U74" s="671"/>
      <c r="V74" s="671"/>
      <c r="W74" s="100"/>
      <c r="X74" s="670"/>
      <c r="Y74" s="719"/>
      <c r="Z74" s="719"/>
      <c r="AA74" s="719"/>
      <c r="AB74" s="719"/>
      <c r="AC74" s="100"/>
      <c r="AD74" s="693">
        <f>AD57+AD67+AD72</f>
        <v>60881962</v>
      </c>
      <c r="AE74" s="719"/>
      <c r="AF74" s="719"/>
      <c r="AG74" s="719"/>
      <c r="AH74" s="719"/>
    </row>
    <row r="75" spans="2:34" ht="13.5" customHeight="1" x14ac:dyDescent="0.2">
      <c r="B75" s="100"/>
      <c r="C75" s="104"/>
      <c r="D75" s="668"/>
      <c r="E75" s="681"/>
      <c r="F75" s="681"/>
      <c r="G75" s="681"/>
      <c r="H75" s="681"/>
      <c r="I75" s="681"/>
      <c r="J75" s="681"/>
      <c r="K75" s="100"/>
      <c r="L75" s="731"/>
      <c r="M75" s="731"/>
      <c r="N75" s="731"/>
      <c r="O75" s="731"/>
      <c r="P75" s="731"/>
      <c r="Q75" s="112"/>
      <c r="R75" s="705"/>
      <c r="S75" s="671"/>
      <c r="T75" s="671"/>
      <c r="U75" s="671"/>
      <c r="V75" s="671"/>
      <c r="W75" s="100"/>
      <c r="X75" s="670"/>
      <c r="Y75" s="719"/>
      <c r="Z75" s="719"/>
      <c r="AA75" s="719"/>
      <c r="AB75" s="719"/>
      <c r="AC75" s="100"/>
      <c r="AD75" s="693"/>
      <c r="AE75" s="719"/>
      <c r="AF75" s="719"/>
      <c r="AG75" s="719"/>
      <c r="AH75" s="719"/>
    </row>
    <row r="76" spans="2:34" ht="13.5" customHeight="1" x14ac:dyDescent="0.2">
      <c r="B76" s="729" t="s">
        <v>91</v>
      </c>
      <c r="C76" s="729"/>
      <c r="D76" s="729"/>
      <c r="E76" s="729"/>
      <c r="F76" s="729"/>
      <c r="G76" s="729"/>
      <c r="H76" s="729"/>
      <c r="I76" s="729"/>
      <c r="J76" s="729"/>
      <c r="K76" s="729"/>
      <c r="L76" s="729"/>
      <c r="M76" s="729"/>
      <c r="N76" s="729"/>
      <c r="O76" s="729"/>
      <c r="P76" s="729"/>
      <c r="Q76" s="729"/>
      <c r="R76" s="729"/>
      <c r="S76" s="729"/>
      <c r="T76" s="729"/>
      <c r="U76" s="729"/>
      <c r="V76" s="729"/>
      <c r="W76" s="729"/>
      <c r="X76" s="729"/>
      <c r="Y76" s="729"/>
      <c r="Z76" s="729"/>
      <c r="AA76" s="729"/>
      <c r="AB76" s="729"/>
      <c r="AC76" s="729"/>
      <c r="AD76" s="729"/>
      <c r="AE76" s="729"/>
      <c r="AF76" s="729"/>
      <c r="AG76" s="729"/>
      <c r="AH76" s="729"/>
    </row>
    <row r="77" spans="2:34" ht="13.5" customHeight="1" x14ac:dyDescent="0.2">
      <c r="B77" s="100"/>
      <c r="C77" s="721"/>
      <c r="D77" s="719"/>
      <c r="E77" s="719"/>
      <c r="F77" s="719"/>
      <c r="G77" s="719"/>
      <c r="H77" s="719"/>
      <c r="I77" s="719"/>
      <c r="J77" s="719"/>
      <c r="K77" s="104"/>
      <c r="L77" s="705"/>
      <c r="M77" s="719"/>
      <c r="N77" s="719"/>
      <c r="O77" s="719"/>
      <c r="P77" s="719"/>
      <c r="Q77" s="104"/>
      <c r="R77" s="722" t="s">
        <v>61</v>
      </c>
      <c r="S77" s="730"/>
      <c r="T77" s="730"/>
      <c r="U77" s="730"/>
      <c r="V77" s="730"/>
      <c r="W77" s="100"/>
      <c r="X77" s="722" t="s">
        <v>61</v>
      </c>
      <c r="Y77" s="730"/>
      <c r="Z77" s="730"/>
      <c r="AA77" s="730"/>
      <c r="AB77" s="730"/>
      <c r="AC77" s="113"/>
      <c r="AD77" s="722" t="s">
        <v>61</v>
      </c>
      <c r="AE77" s="730"/>
      <c r="AF77" s="730"/>
      <c r="AG77" s="730"/>
      <c r="AH77" s="730"/>
    </row>
    <row r="78" spans="2:34" ht="13.5" customHeight="1" x14ac:dyDescent="0.2">
      <c r="B78" s="103" t="s">
        <v>316</v>
      </c>
      <c r="C78" s="670" t="s">
        <v>317</v>
      </c>
      <c r="D78" s="719"/>
      <c r="E78" s="719"/>
      <c r="F78" s="719"/>
      <c r="G78" s="719"/>
      <c r="H78" s="719"/>
      <c r="I78" s="719"/>
      <c r="J78" s="719"/>
      <c r="K78" s="111"/>
      <c r="L78" s="705"/>
      <c r="M78" s="719"/>
      <c r="N78" s="719"/>
      <c r="O78" s="719"/>
      <c r="P78" s="719"/>
      <c r="Q78" s="111"/>
      <c r="R78" s="704"/>
      <c r="S78" s="720"/>
      <c r="T78" s="720"/>
      <c r="U78" s="720"/>
      <c r="V78" s="720"/>
      <c r="W78" s="111"/>
      <c r="X78" s="704"/>
      <c r="Y78" s="720"/>
      <c r="Z78" s="720"/>
      <c r="AA78" s="720"/>
      <c r="AB78" s="720"/>
      <c r="AC78" s="113"/>
      <c r="AD78" s="670"/>
      <c r="AE78" s="719"/>
      <c r="AF78" s="719"/>
      <c r="AG78" s="719"/>
      <c r="AH78" s="719"/>
    </row>
    <row r="79" spans="2:34" ht="13.5" customHeight="1" x14ac:dyDescent="0.2">
      <c r="B79" s="100"/>
      <c r="C79" s="100"/>
      <c r="D79" s="668"/>
      <c r="E79" s="681"/>
      <c r="F79" s="681"/>
      <c r="G79" s="681"/>
      <c r="H79" s="681"/>
      <c r="I79" s="681"/>
      <c r="J79" s="681"/>
      <c r="K79" s="100"/>
      <c r="L79" s="705"/>
      <c r="M79" s="719"/>
      <c r="N79" s="719"/>
      <c r="O79" s="719"/>
      <c r="P79" s="719"/>
      <c r="Q79" s="100"/>
      <c r="R79" s="670"/>
      <c r="S79" s="719"/>
      <c r="T79" s="719"/>
      <c r="U79" s="719"/>
      <c r="V79" s="719"/>
      <c r="W79" s="100"/>
      <c r="X79" s="670"/>
      <c r="Y79" s="719"/>
      <c r="Z79" s="719"/>
      <c r="AA79" s="719"/>
      <c r="AB79" s="719"/>
      <c r="AC79" s="100"/>
      <c r="AD79" s="692">
        <v>181048273</v>
      </c>
      <c r="AE79" s="719"/>
      <c r="AF79" s="719"/>
      <c r="AG79" s="719"/>
      <c r="AH79" s="719"/>
    </row>
    <row r="80" spans="2:34" ht="13.5" customHeight="1" x14ac:dyDescent="0.2">
      <c r="B80" s="100"/>
      <c r="C80" s="104"/>
      <c r="D80" s="668"/>
      <c r="E80" s="681"/>
      <c r="F80" s="681"/>
      <c r="G80" s="681"/>
      <c r="H80" s="681"/>
      <c r="I80" s="681"/>
      <c r="J80" s="681"/>
      <c r="K80" s="100"/>
      <c r="L80" s="705"/>
      <c r="M80" s="719"/>
      <c r="N80" s="719"/>
      <c r="O80" s="719"/>
      <c r="P80" s="719"/>
      <c r="Q80" s="100"/>
      <c r="R80" s="670"/>
      <c r="S80" s="719"/>
      <c r="T80" s="719"/>
      <c r="U80" s="719"/>
      <c r="V80" s="719"/>
      <c r="W80" s="100"/>
      <c r="X80" s="670"/>
      <c r="Y80" s="719"/>
      <c r="Z80" s="719"/>
      <c r="AA80" s="719"/>
      <c r="AB80" s="719"/>
      <c r="AC80" s="100"/>
      <c r="AD80" s="670"/>
      <c r="AE80" s="719"/>
      <c r="AF80" s="719"/>
      <c r="AG80" s="719"/>
      <c r="AH80" s="719"/>
    </row>
    <row r="81" spans="2:34" ht="13.5" customHeight="1" x14ac:dyDescent="0.2">
      <c r="B81" s="103" t="s">
        <v>318</v>
      </c>
      <c r="C81" s="670" t="s">
        <v>319</v>
      </c>
      <c r="D81" s="719"/>
      <c r="E81" s="719"/>
      <c r="F81" s="719"/>
      <c r="G81" s="719"/>
      <c r="H81" s="719"/>
      <c r="I81" s="719"/>
      <c r="J81" s="719"/>
      <c r="K81" s="100"/>
      <c r="L81" s="705"/>
      <c r="M81" s="719"/>
      <c r="N81" s="719"/>
      <c r="O81" s="719"/>
      <c r="P81" s="719"/>
      <c r="Q81" s="100"/>
      <c r="R81" s="670"/>
      <c r="S81" s="719"/>
      <c r="T81" s="719"/>
      <c r="U81" s="719"/>
      <c r="V81" s="719"/>
      <c r="W81" s="100"/>
      <c r="X81" s="670"/>
      <c r="Y81" s="719"/>
      <c r="Z81" s="719"/>
      <c r="AA81" s="719"/>
      <c r="AB81" s="719"/>
      <c r="AC81" s="100"/>
      <c r="AD81" s="670"/>
      <c r="AE81" s="719"/>
      <c r="AF81" s="719"/>
      <c r="AG81" s="719"/>
      <c r="AH81" s="719"/>
    </row>
    <row r="82" spans="2:34" ht="13.5" customHeight="1" x14ac:dyDescent="0.2">
      <c r="B82" s="100"/>
      <c r="C82" s="103" t="s">
        <v>290</v>
      </c>
      <c r="D82" s="668" t="s">
        <v>320</v>
      </c>
      <c r="E82" s="681"/>
      <c r="F82" s="681"/>
      <c r="G82" s="681"/>
      <c r="H82" s="681"/>
      <c r="I82" s="681"/>
      <c r="J82" s="681"/>
      <c r="K82" s="100"/>
      <c r="L82" s="705"/>
      <c r="M82" s="719"/>
      <c r="N82" s="719"/>
      <c r="O82" s="719"/>
      <c r="P82" s="719"/>
      <c r="Q82" s="100"/>
      <c r="R82" s="670"/>
      <c r="S82" s="719"/>
      <c r="T82" s="719"/>
      <c r="U82" s="719"/>
      <c r="V82" s="719"/>
      <c r="W82" s="100"/>
      <c r="X82" s="670"/>
      <c r="Y82" s="719"/>
      <c r="Z82" s="719"/>
      <c r="AA82" s="719"/>
      <c r="AB82" s="719"/>
      <c r="AC82" s="100"/>
      <c r="AD82" s="670"/>
      <c r="AE82" s="719"/>
      <c r="AF82" s="719"/>
      <c r="AG82" s="719"/>
      <c r="AH82" s="719"/>
    </row>
    <row r="83" spans="2:34" ht="13.5" customHeight="1" x14ac:dyDescent="0.2">
      <c r="B83" s="100"/>
      <c r="C83" s="107" t="s">
        <v>291</v>
      </c>
      <c r="D83" s="668" t="s">
        <v>102</v>
      </c>
      <c r="E83" s="681"/>
      <c r="F83" s="681"/>
      <c r="G83" s="681"/>
      <c r="H83" s="681"/>
      <c r="I83" s="681"/>
      <c r="J83" s="681"/>
      <c r="K83" s="100"/>
      <c r="L83" s="705"/>
      <c r="M83" s="719"/>
      <c r="N83" s="719"/>
      <c r="O83" s="719"/>
      <c r="P83" s="719"/>
      <c r="Q83" s="100"/>
      <c r="R83" s="728">
        <v>1428</v>
      </c>
      <c r="S83" s="719"/>
      <c r="T83" s="719"/>
      <c r="U83" s="719"/>
      <c r="V83" s="719"/>
      <c r="W83" s="100"/>
      <c r="X83" s="670"/>
      <c r="Y83" s="719"/>
      <c r="Z83" s="719"/>
      <c r="AA83" s="719"/>
      <c r="AB83" s="719"/>
      <c r="AC83" s="100"/>
      <c r="AD83" s="670"/>
      <c r="AE83" s="719"/>
      <c r="AF83" s="719"/>
      <c r="AG83" s="719"/>
      <c r="AH83" s="719"/>
    </row>
    <row r="84" spans="2:34" ht="13.5" customHeight="1" x14ac:dyDescent="0.2">
      <c r="B84" s="100"/>
      <c r="C84" s="107" t="s">
        <v>321</v>
      </c>
      <c r="D84" s="668" t="s">
        <v>103</v>
      </c>
      <c r="E84" s="681"/>
      <c r="F84" s="681"/>
      <c r="G84" s="681"/>
      <c r="H84" s="681"/>
      <c r="I84" s="681"/>
      <c r="J84" s="681"/>
      <c r="K84" s="100"/>
      <c r="L84" s="705"/>
      <c r="M84" s="719"/>
      <c r="N84" s="719"/>
      <c r="O84" s="719"/>
      <c r="P84" s="719"/>
      <c r="Q84" s="100"/>
      <c r="R84" s="728">
        <v>22190220</v>
      </c>
      <c r="S84" s="719"/>
      <c r="T84" s="719"/>
      <c r="U84" s="719"/>
      <c r="V84" s="719"/>
      <c r="W84" s="100"/>
      <c r="X84" s="670"/>
      <c r="Y84" s="719"/>
      <c r="Z84" s="719"/>
      <c r="AA84" s="719"/>
      <c r="AB84" s="719"/>
      <c r="AC84" s="100"/>
      <c r="AD84" s="670"/>
      <c r="AE84" s="719"/>
      <c r="AF84" s="719"/>
      <c r="AG84" s="719"/>
      <c r="AH84" s="719"/>
    </row>
    <row r="85" spans="2:34" ht="13.5" customHeight="1" x14ac:dyDescent="0.2">
      <c r="B85" s="100"/>
      <c r="C85" s="107" t="s">
        <v>322</v>
      </c>
      <c r="D85" s="668" t="s">
        <v>323</v>
      </c>
      <c r="E85" s="681"/>
      <c r="F85" s="681"/>
      <c r="G85" s="681"/>
      <c r="H85" s="681"/>
      <c r="I85" s="681"/>
      <c r="J85" s="681"/>
      <c r="K85" s="111"/>
      <c r="L85" s="705"/>
      <c r="M85" s="719"/>
      <c r="N85" s="719"/>
      <c r="O85" s="719"/>
      <c r="P85" s="719"/>
      <c r="Q85" s="100"/>
      <c r="R85" s="679">
        <v>134986279</v>
      </c>
      <c r="S85" s="727"/>
      <c r="T85" s="727"/>
      <c r="U85" s="727"/>
      <c r="V85" s="727"/>
      <c r="W85" s="100"/>
      <c r="X85" s="670"/>
      <c r="Y85" s="719"/>
      <c r="Z85" s="719"/>
      <c r="AA85" s="719"/>
      <c r="AB85" s="719"/>
      <c r="AC85" s="100"/>
      <c r="AD85" s="670"/>
      <c r="AE85" s="719"/>
      <c r="AF85" s="719"/>
      <c r="AG85" s="719"/>
      <c r="AH85" s="719"/>
    </row>
    <row r="86" spans="2:34" ht="13.5" customHeight="1" x14ac:dyDescent="0.2">
      <c r="B86" s="100"/>
      <c r="C86" s="100"/>
      <c r="D86" s="668" t="s">
        <v>324</v>
      </c>
      <c r="E86" s="681"/>
      <c r="F86" s="681"/>
      <c r="G86" s="681"/>
      <c r="H86" s="681"/>
      <c r="I86" s="681"/>
      <c r="J86" s="681"/>
      <c r="K86" s="100"/>
      <c r="L86" s="705"/>
      <c r="M86" s="719"/>
      <c r="N86" s="719"/>
      <c r="O86" s="719"/>
      <c r="P86" s="719"/>
      <c r="Q86" s="100"/>
      <c r="R86" s="694"/>
      <c r="S86" s="719"/>
      <c r="T86" s="719"/>
      <c r="U86" s="719"/>
      <c r="V86" s="719"/>
      <c r="W86" s="100"/>
      <c r="X86" s="685">
        <f>R83+R84+R85</f>
        <v>157177927</v>
      </c>
      <c r="Y86" s="727"/>
      <c r="Z86" s="727"/>
      <c r="AA86" s="727"/>
      <c r="AB86" s="727"/>
      <c r="AC86" s="100"/>
      <c r="AD86" s="670"/>
      <c r="AE86" s="719"/>
      <c r="AF86" s="719"/>
      <c r="AG86" s="719"/>
      <c r="AH86" s="719"/>
    </row>
    <row r="87" spans="2:34" ht="13.5" customHeight="1" x14ac:dyDescent="0.2">
      <c r="B87" s="100"/>
      <c r="C87" s="100"/>
      <c r="D87" s="668" t="s">
        <v>106</v>
      </c>
      <c r="E87" s="681"/>
      <c r="F87" s="681"/>
      <c r="G87" s="681"/>
      <c r="H87" s="681"/>
      <c r="I87" s="681"/>
      <c r="J87" s="681"/>
      <c r="K87" s="100"/>
      <c r="L87" s="705"/>
      <c r="M87" s="719"/>
      <c r="N87" s="719"/>
      <c r="O87" s="719"/>
      <c r="P87" s="719"/>
      <c r="Q87" s="100"/>
      <c r="R87" s="694"/>
      <c r="S87" s="719"/>
      <c r="T87" s="719"/>
      <c r="U87" s="719"/>
      <c r="V87" s="719"/>
      <c r="W87" s="100"/>
      <c r="X87" s="694"/>
      <c r="Y87" s="719"/>
      <c r="Z87" s="719"/>
      <c r="AA87" s="719"/>
      <c r="AB87" s="719"/>
      <c r="AC87" s="100"/>
      <c r="AD87" s="685">
        <f>X86</f>
        <v>157177927</v>
      </c>
      <c r="AE87" s="727"/>
      <c r="AF87" s="727"/>
      <c r="AG87" s="727"/>
      <c r="AH87" s="727"/>
    </row>
    <row r="88" spans="2:34" ht="13.5" customHeight="1" x14ac:dyDescent="0.2">
      <c r="B88" s="100"/>
      <c r="C88" s="100"/>
      <c r="D88" s="668"/>
      <c r="E88" s="681"/>
      <c r="F88" s="681"/>
      <c r="G88" s="681"/>
      <c r="H88" s="681"/>
      <c r="I88" s="681"/>
      <c r="J88" s="681"/>
      <c r="K88" s="100"/>
      <c r="L88" s="705"/>
      <c r="M88" s="719"/>
      <c r="N88" s="719"/>
      <c r="O88" s="719"/>
      <c r="P88" s="719"/>
      <c r="Q88" s="100"/>
      <c r="R88" s="694"/>
      <c r="S88" s="719"/>
      <c r="T88" s="719"/>
      <c r="U88" s="719"/>
      <c r="V88" s="719"/>
      <c r="W88" s="100"/>
      <c r="X88" s="694"/>
      <c r="Y88" s="719"/>
      <c r="Z88" s="719"/>
      <c r="AA88" s="719"/>
      <c r="AB88" s="719"/>
      <c r="AC88" s="100"/>
      <c r="AD88" s="677"/>
      <c r="AE88" s="724"/>
      <c r="AF88" s="724"/>
      <c r="AG88" s="724"/>
      <c r="AH88" s="724"/>
    </row>
    <row r="89" spans="2:34" ht="13.5" customHeight="1" x14ac:dyDescent="0.2">
      <c r="B89" s="100"/>
      <c r="C89" s="100"/>
      <c r="D89" s="668" t="s">
        <v>107</v>
      </c>
      <c r="E89" s="681"/>
      <c r="F89" s="681"/>
      <c r="G89" s="681"/>
      <c r="H89" s="681"/>
      <c r="I89" s="681"/>
      <c r="J89" s="681"/>
      <c r="K89" s="100"/>
      <c r="L89" s="705"/>
      <c r="M89" s="719"/>
      <c r="N89" s="719"/>
      <c r="O89" s="719"/>
      <c r="P89" s="719"/>
      <c r="Q89" s="100"/>
      <c r="R89" s="694"/>
      <c r="S89" s="719"/>
      <c r="T89" s="719"/>
      <c r="U89" s="719"/>
      <c r="V89" s="719"/>
      <c r="W89" s="100"/>
      <c r="X89" s="694"/>
      <c r="Y89" s="719"/>
      <c r="Z89" s="719"/>
      <c r="AA89" s="719"/>
      <c r="AB89" s="719"/>
      <c r="AC89" s="100"/>
      <c r="AD89" s="685">
        <f>AD79+AD87</f>
        <v>338226200</v>
      </c>
      <c r="AE89" s="727"/>
      <c r="AF89" s="727"/>
      <c r="AG89" s="727"/>
      <c r="AH89" s="727"/>
    </row>
    <row r="90" spans="2:34" ht="13.5" customHeight="1" x14ac:dyDescent="0.2">
      <c r="B90" s="100"/>
      <c r="C90" s="100"/>
      <c r="D90" s="668"/>
      <c r="E90" s="681"/>
      <c r="F90" s="681"/>
      <c r="G90" s="681"/>
      <c r="H90" s="681"/>
      <c r="I90" s="681"/>
      <c r="J90" s="681"/>
      <c r="K90" s="100"/>
      <c r="L90" s="705"/>
      <c r="M90" s="719"/>
      <c r="N90" s="719"/>
      <c r="O90" s="719"/>
      <c r="P90" s="719"/>
      <c r="Q90" s="100"/>
      <c r="R90" s="694"/>
      <c r="S90" s="719"/>
      <c r="T90" s="719"/>
      <c r="U90" s="719"/>
      <c r="V90" s="719"/>
      <c r="W90" s="100"/>
      <c r="X90" s="694"/>
      <c r="Y90" s="719"/>
      <c r="Z90" s="719"/>
      <c r="AA90" s="719"/>
      <c r="AB90" s="719"/>
      <c r="AC90" s="100"/>
      <c r="AD90" s="702"/>
      <c r="AE90" s="724"/>
      <c r="AF90" s="724"/>
      <c r="AG90" s="724"/>
      <c r="AH90" s="724"/>
    </row>
    <row r="91" spans="2:34" ht="13.5" customHeight="1" thickBot="1" x14ac:dyDescent="0.25">
      <c r="B91" s="100"/>
      <c r="C91" s="100"/>
      <c r="D91" s="668" t="s">
        <v>108</v>
      </c>
      <c r="E91" s="681"/>
      <c r="F91" s="681"/>
      <c r="G91" s="681"/>
      <c r="H91" s="681"/>
      <c r="I91" s="681"/>
      <c r="J91" s="681"/>
      <c r="K91" s="100"/>
      <c r="L91" s="705"/>
      <c r="M91" s="671"/>
      <c r="N91" s="671"/>
      <c r="O91" s="671"/>
      <c r="P91" s="671"/>
      <c r="Q91" s="100"/>
      <c r="R91" s="694"/>
      <c r="S91" s="719"/>
      <c r="T91" s="719"/>
      <c r="U91" s="719"/>
      <c r="V91" s="719"/>
      <c r="W91" s="100"/>
      <c r="X91" s="694"/>
      <c r="Y91" s="719"/>
      <c r="Z91" s="719"/>
      <c r="AA91" s="719"/>
      <c r="AB91" s="719"/>
      <c r="AC91" s="100"/>
      <c r="AD91" s="725">
        <f>AD74+AD89</f>
        <v>399108162</v>
      </c>
      <c r="AE91" s="726"/>
      <c r="AF91" s="726"/>
      <c r="AG91" s="726"/>
      <c r="AH91" s="726"/>
    </row>
    <row r="92" spans="2:34" ht="13.5" customHeight="1" thickTop="1" x14ac:dyDescent="0.2">
      <c r="B92" s="100"/>
      <c r="C92" s="100"/>
      <c r="D92" s="668"/>
      <c r="E92" s="681"/>
      <c r="F92" s="681"/>
      <c r="G92" s="681"/>
      <c r="H92" s="681"/>
      <c r="I92" s="681"/>
      <c r="J92" s="681"/>
      <c r="K92" s="100"/>
      <c r="L92" s="705"/>
      <c r="M92" s="671"/>
      <c r="N92" s="671"/>
      <c r="O92" s="671"/>
      <c r="P92" s="671"/>
      <c r="Q92" s="100"/>
      <c r="R92" s="694"/>
      <c r="S92" s="719"/>
      <c r="T92" s="719"/>
      <c r="U92" s="719"/>
      <c r="V92" s="719"/>
      <c r="W92" s="100"/>
      <c r="X92" s="694"/>
      <c r="Y92" s="719"/>
      <c r="Z92" s="719"/>
      <c r="AA92" s="719"/>
      <c r="AB92" s="719"/>
      <c r="AC92" s="100"/>
      <c r="AD92" s="693"/>
      <c r="AE92" s="720"/>
      <c r="AF92" s="720"/>
      <c r="AG92" s="720"/>
      <c r="AH92" s="720"/>
    </row>
    <row r="96" spans="2:34" ht="13.5" customHeight="1" x14ac:dyDescent="0.2">
      <c r="B96" s="100"/>
      <c r="C96" s="721"/>
      <c r="D96" s="671"/>
      <c r="E96" s="671"/>
      <c r="F96" s="671"/>
      <c r="G96" s="671"/>
      <c r="H96" s="671"/>
      <c r="I96" s="104"/>
      <c r="J96" s="722" t="s">
        <v>61</v>
      </c>
      <c r="K96" s="671"/>
      <c r="L96" s="671"/>
      <c r="M96" s="671"/>
      <c r="N96" s="104"/>
      <c r="O96" s="723" t="s">
        <v>61</v>
      </c>
      <c r="P96" s="671"/>
      <c r="Q96" s="671"/>
      <c r="R96" s="671"/>
      <c r="S96" s="100"/>
      <c r="T96" s="722" t="s">
        <v>61</v>
      </c>
      <c r="U96" s="671"/>
      <c r="V96" s="671"/>
      <c r="W96" s="671"/>
    </row>
    <row r="97" spans="2:23" ht="13.5" customHeight="1" x14ac:dyDescent="0.2">
      <c r="B97" s="103" t="s">
        <v>325</v>
      </c>
      <c r="C97" s="694" t="s">
        <v>326</v>
      </c>
      <c r="D97" s="706"/>
      <c r="E97" s="706"/>
      <c r="F97" s="706"/>
      <c r="G97" s="706"/>
      <c r="H97" s="706"/>
      <c r="I97" s="115"/>
      <c r="J97" s="708"/>
      <c r="K97" s="671"/>
      <c r="L97" s="671"/>
      <c r="M97" s="671"/>
      <c r="N97" s="115"/>
      <c r="O97" s="694"/>
      <c r="P97" s="671"/>
      <c r="Q97" s="671"/>
      <c r="R97" s="671"/>
      <c r="S97" s="115"/>
      <c r="T97" s="670"/>
      <c r="U97" s="671"/>
      <c r="V97" s="671"/>
      <c r="W97" s="671"/>
    </row>
    <row r="98" spans="2:23" ht="13.5" customHeight="1" x14ac:dyDescent="0.2">
      <c r="B98" s="100"/>
      <c r="C98" s="105" t="s">
        <v>290</v>
      </c>
      <c r="D98" s="711" t="s">
        <v>327</v>
      </c>
      <c r="E98" s="711"/>
      <c r="F98" s="711"/>
      <c r="G98" s="711"/>
      <c r="H98" s="711"/>
      <c r="I98" s="102"/>
      <c r="J98" s="679">
        <v>65702580</v>
      </c>
      <c r="K98" s="680"/>
      <c r="L98" s="680"/>
      <c r="M98" s="680"/>
      <c r="N98" s="102"/>
      <c r="O98" s="704">
        <v>65702580</v>
      </c>
      <c r="P98" s="718"/>
      <c r="Q98" s="718"/>
      <c r="R98" s="718"/>
      <c r="S98" s="100"/>
      <c r="T98" s="670"/>
      <c r="U98" s="671"/>
      <c r="V98" s="671"/>
      <c r="W98" s="671"/>
    </row>
    <row r="99" spans="2:23" ht="13.5" customHeight="1" x14ac:dyDescent="0.2">
      <c r="B99" s="103" t="s">
        <v>328</v>
      </c>
      <c r="C99" s="694" t="s">
        <v>329</v>
      </c>
      <c r="D99" s="706"/>
      <c r="E99" s="706"/>
      <c r="F99" s="706"/>
      <c r="G99" s="706"/>
      <c r="H99" s="706"/>
      <c r="I99" s="115"/>
      <c r="J99" s="707"/>
      <c r="K99" s="695"/>
      <c r="L99" s="695"/>
      <c r="M99" s="695"/>
      <c r="N99" s="115"/>
      <c r="O99" s="708"/>
      <c r="P99" s="671"/>
      <c r="Q99" s="671"/>
      <c r="R99" s="671"/>
      <c r="S99" s="115"/>
      <c r="T99" s="670"/>
      <c r="U99" s="671"/>
      <c r="V99" s="671"/>
      <c r="W99" s="671"/>
    </row>
    <row r="100" spans="2:23" ht="13.5" customHeight="1" x14ac:dyDescent="0.2">
      <c r="B100" s="100"/>
      <c r="C100" s="105" t="s">
        <v>330</v>
      </c>
      <c r="D100" s="711" t="s">
        <v>331</v>
      </c>
      <c r="E100" s="681"/>
      <c r="F100" s="681"/>
      <c r="G100" s="681"/>
      <c r="H100" s="681"/>
      <c r="I100" s="106"/>
      <c r="J100" s="704">
        <v>25165311</v>
      </c>
      <c r="K100" s="713"/>
      <c r="L100" s="713"/>
      <c r="M100" s="713"/>
      <c r="N100" s="106"/>
      <c r="O100" s="714"/>
      <c r="P100" s="715"/>
      <c r="Q100" s="715"/>
      <c r="R100" s="715"/>
      <c r="S100" s="100"/>
      <c r="T100" s="670"/>
      <c r="U100" s="671"/>
      <c r="V100" s="671"/>
      <c r="W100" s="671"/>
    </row>
    <row r="101" spans="2:23" ht="13.5" customHeight="1" x14ac:dyDescent="0.2">
      <c r="B101" s="100"/>
      <c r="C101" s="105" t="s">
        <v>332</v>
      </c>
      <c r="D101" s="711" t="s">
        <v>333</v>
      </c>
      <c r="E101" s="681"/>
      <c r="F101" s="681"/>
      <c r="G101" s="681"/>
      <c r="H101" s="681"/>
      <c r="I101" s="116"/>
      <c r="J101" s="704">
        <v>9871790</v>
      </c>
      <c r="K101" s="713"/>
      <c r="L101" s="713"/>
      <c r="M101" s="713"/>
      <c r="N101" s="112"/>
      <c r="O101" s="714"/>
      <c r="P101" s="715"/>
      <c r="Q101" s="715"/>
      <c r="R101" s="715"/>
      <c r="S101" s="100"/>
      <c r="T101" s="670"/>
      <c r="U101" s="671"/>
      <c r="V101" s="671"/>
      <c r="W101" s="671"/>
    </row>
    <row r="102" spans="2:23" ht="13.5" customHeight="1" x14ac:dyDescent="0.2">
      <c r="B102" s="100"/>
      <c r="C102" s="105" t="s">
        <v>334</v>
      </c>
      <c r="D102" s="711" t="s">
        <v>335</v>
      </c>
      <c r="E102" s="681"/>
      <c r="F102" s="681"/>
      <c r="G102" s="681"/>
      <c r="H102" s="681"/>
      <c r="I102" s="116"/>
      <c r="J102" s="716">
        <v>10845875</v>
      </c>
      <c r="K102" s="717"/>
      <c r="L102" s="717"/>
      <c r="M102" s="717"/>
      <c r="N102" s="112"/>
      <c r="O102" s="685">
        <f>J100+J101+J102</f>
        <v>45882976</v>
      </c>
      <c r="P102" s="686"/>
      <c r="Q102" s="686"/>
      <c r="R102" s="686"/>
      <c r="S102" s="100"/>
      <c r="T102" s="670"/>
      <c r="U102" s="671"/>
      <c r="V102" s="671"/>
      <c r="W102" s="671"/>
    </row>
    <row r="103" spans="2:23" ht="13.5" customHeight="1" x14ac:dyDescent="0.2">
      <c r="B103" s="100"/>
      <c r="C103" s="711" t="s">
        <v>336</v>
      </c>
      <c r="D103" s="676"/>
      <c r="E103" s="676"/>
      <c r="F103" s="676"/>
      <c r="G103" s="676"/>
      <c r="H103" s="676"/>
      <c r="I103" s="116"/>
      <c r="J103" s="712"/>
      <c r="K103" s="703"/>
      <c r="L103" s="703"/>
      <c r="M103" s="703"/>
      <c r="N103" s="112"/>
      <c r="O103" s="704"/>
      <c r="P103" s="671"/>
      <c r="Q103" s="671"/>
      <c r="R103" s="671"/>
      <c r="S103" s="100"/>
      <c r="T103" s="685">
        <f>O98-O102</f>
        <v>19819604</v>
      </c>
      <c r="U103" s="686"/>
      <c r="V103" s="686"/>
      <c r="W103" s="686"/>
    </row>
    <row r="104" spans="2:23" ht="13.5" customHeight="1" x14ac:dyDescent="0.2">
      <c r="B104" s="103" t="s">
        <v>295</v>
      </c>
      <c r="C104" s="694" t="s">
        <v>337</v>
      </c>
      <c r="D104" s="706"/>
      <c r="E104" s="706"/>
      <c r="F104" s="706"/>
      <c r="G104" s="706"/>
      <c r="H104" s="706"/>
      <c r="I104" s="115"/>
      <c r="J104" s="708"/>
      <c r="K104" s="671"/>
      <c r="L104" s="671"/>
      <c r="M104" s="671"/>
      <c r="N104" s="115"/>
      <c r="O104" s="704"/>
      <c r="P104" s="671"/>
      <c r="Q104" s="671"/>
      <c r="R104" s="671"/>
      <c r="S104" s="115"/>
      <c r="T104" s="670"/>
      <c r="U104" s="671"/>
      <c r="V104" s="671"/>
      <c r="W104" s="671"/>
    </row>
    <row r="105" spans="2:23" ht="13.5" customHeight="1" x14ac:dyDescent="0.2">
      <c r="B105" s="100"/>
      <c r="C105" s="103" t="s">
        <v>290</v>
      </c>
      <c r="D105" s="668" t="s">
        <v>338</v>
      </c>
      <c r="E105" s="681"/>
      <c r="F105" s="681"/>
      <c r="G105" s="681"/>
      <c r="H105" s="681"/>
      <c r="I105" s="111"/>
      <c r="J105" s="704">
        <v>45458</v>
      </c>
      <c r="K105" s="705"/>
      <c r="L105" s="705"/>
      <c r="M105" s="705"/>
      <c r="N105" s="112"/>
      <c r="O105" s="704"/>
      <c r="P105" s="671"/>
      <c r="Q105" s="671"/>
      <c r="R105" s="671"/>
      <c r="S105" s="100"/>
      <c r="T105" s="670"/>
      <c r="U105" s="671"/>
      <c r="V105" s="671"/>
      <c r="W105" s="671"/>
    </row>
    <row r="106" spans="2:23" ht="13.5" customHeight="1" x14ac:dyDescent="0.2">
      <c r="B106" s="100"/>
      <c r="C106" s="103" t="s">
        <v>339</v>
      </c>
      <c r="D106" s="668" t="s">
        <v>340</v>
      </c>
      <c r="E106" s="681"/>
      <c r="F106" s="681"/>
      <c r="G106" s="681"/>
      <c r="H106" s="681"/>
      <c r="I106" s="116"/>
      <c r="J106" s="709">
        <v>1234478</v>
      </c>
      <c r="K106" s="710"/>
      <c r="L106" s="710"/>
      <c r="M106" s="710"/>
      <c r="N106" s="112"/>
      <c r="O106" s="704"/>
      <c r="P106" s="705"/>
      <c r="Q106" s="705"/>
      <c r="R106" s="705"/>
      <c r="S106" s="100"/>
      <c r="T106" s="670"/>
      <c r="U106" s="671"/>
      <c r="V106" s="671"/>
      <c r="W106" s="671"/>
    </row>
    <row r="107" spans="2:23" ht="13.5" customHeight="1" x14ac:dyDescent="0.2">
      <c r="B107" s="100"/>
      <c r="C107" s="103" t="s">
        <v>341</v>
      </c>
      <c r="D107" s="668" t="s">
        <v>342</v>
      </c>
      <c r="E107" s="681"/>
      <c r="F107" s="681"/>
      <c r="G107" s="681"/>
      <c r="H107" s="681"/>
      <c r="I107" s="116"/>
      <c r="J107" s="679">
        <v>151546</v>
      </c>
      <c r="K107" s="687"/>
      <c r="L107" s="687"/>
      <c r="M107" s="687"/>
      <c r="N107" s="112"/>
      <c r="O107" s="704">
        <f>J105+J106+J107</f>
        <v>1431482</v>
      </c>
      <c r="P107" s="705"/>
      <c r="Q107" s="705"/>
      <c r="R107" s="705"/>
      <c r="S107" s="100"/>
      <c r="T107" s="670"/>
      <c r="U107" s="671"/>
      <c r="V107" s="671"/>
      <c r="W107" s="671"/>
    </row>
    <row r="108" spans="2:23" ht="13.5" customHeight="1" x14ac:dyDescent="0.2">
      <c r="B108" s="103" t="s">
        <v>343</v>
      </c>
      <c r="C108" s="670" t="s">
        <v>344</v>
      </c>
      <c r="D108" s="706"/>
      <c r="E108" s="706"/>
      <c r="F108" s="706"/>
      <c r="G108" s="706"/>
      <c r="H108" s="706"/>
      <c r="I108" s="115"/>
      <c r="J108" s="707"/>
      <c r="K108" s="695"/>
      <c r="L108" s="695"/>
      <c r="M108" s="695"/>
      <c r="N108" s="115"/>
      <c r="O108" s="708"/>
      <c r="P108" s="671"/>
      <c r="Q108" s="671"/>
      <c r="R108" s="671"/>
      <c r="S108" s="115"/>
      <c r="T108" s="670"/>
      <c r="U108" s="671"/>
      <c r="V108" s="671"/>
      <c r="W108" s="671"/>
    </row>
    <row r="109" spans="2:23" ht="13.5" customHeight="1" x14ac:dyDescent="0.2">
      <c r="B109" s="100"/>
      <c r="C109" s="103" t="s">
        <v>330</v>
      </c>
      <c r="D109" s="698" t="s">
        <v>345</v>
      </c>
      <c r="E109" s="699"/>
      <c r="F109" s="699"/>
      <c r="G109" s="699"/>
      <c r="H109" s="699"/>
      <c r="I109" s="107"/>
      <c r="J109" s="679">
        <v>731803</v>
      </c>
      <c r="K109" s="680"/>
      <c r="L109" s="680"/>
      <c r="M109" s="680"/>
      <c r="N109" s="107"/>
      <c r="O109" s="685">
        <v>731803</v>
      </c>
      <c r="P109" s="687"/>
      <c r="Q109" s="687"/>
      <c r="R109" s="687"/>
      <c r="S109" s="100"/>
      <c r="T109" s="700">
        <f>O107-O109</f>
        <v>699679</v>
      </c>
      <c r="U109" s="701"/>
      <c r="V109" s="701"/>
      <c r="W109" s="701"/>
    </row>
    <row r="110" spans="2:23" ht="13.5" customHeight="1" x14ac:dyDescent="0.2">
      <c r="B110" s="104"/>
      <c r="C110" s="668" t="s">
        <v>346</v>
      </c>
      <c r="D110" s="676"/>
      <c r="E110" s="676"/>
      <c r="F110" s="676"/>
      <c r="G110" s="676"/>
      <c r="H110" s="676"/>
      <c r="I110" s="104"/>
      <c r="J110" s="694"/>
      <c r="K110" s="695"/>
      <c r="L110" s="695"/>
      <c r="M110" s="695"/>
      <c r="N110" s="104"/>
      <c r="O110" s="702"/>
      <c r="P110" s="703"/>
      <c r="Q110" s="703"/>
      <c r="R110" s="703"/>
      <c r="S110" s="104"/>
      <c r="T110" s="677">
        <f>T103+T109</f>
        <v>20519283</v>
      </c>
      <c r="U110" s="678"/>
      <c r="V110" s="678"/>
      <c r="W110" s="678"/>
    </row>
    <row r="111" spans="2:23" ht="13.5" customHeight="1" x14ac:dyDescent="0.2">
      <c r="B111" s="107">
        <v>5</v>
      </c>
      <c r="C111" s="670" t="s">
        <v>347</v>
      </c>
      <c r="D111" s="671"/>
      <c r="E111" s="671"/>
      <c r="F111" s="671"/>
      <c r="G111" s="671"/>
      <c r="H111" s="671"/>
      <c r="I111" s="104"/>
      <c r="J111" s="694"/>
      <c r="K111" s="695"/>
      <c r="L111" s="695"/>
      <c r="M111" s="695"/>
      <c r="N111" s="104"/>
      <c r="O111" s="670"/>
      <c r="P111" s="671"/>
      <c r="Q111" s="671"/>
      <c r="R111" s="671"/>
      <c r="S111" s="104"/>
      <c r="T111" s="693"/>
      <c r="U111" s="671"/>
      <c r="V111" s="671"/>
      <c r="W111" s="671"/>
    </row>
    <row r="112" spans="2:23" ht="13.5" customHeight="1" x14ac:dyDescent="0.2">
      <c r="B112" s="107"/>
      <c r="C112" s="103" t="s">
        <v>330</v>
      </c>
      <c r="D112" s="688" t="s">
        <v>340</v>
      </c>
      <c r="E112" s="689"/>
      <c r="F112" s="689"/>
      <c r="G112" s="689"/>
      <c r="H112" s="689"/>
      <c r="I112" s="104"/>
      <c r="J112" s="696">
        <v>12495586</v>
      </c>
      <c r="K112" s="697"/>
      <c r="L112" s="697"/>
      <c r="M112" s="697"/>
      <c r="N112" s="104"/>
      <c r="O112" s="670"/>
      <c r="P112" s="671"/>
      <c r="Q112" s="671"/>
      <c r="R112" s="671"/>
      <c r="S112" s="104"/>
      <c r="T112" s="693"/>
      <c r="U112" s="671"/>
      <c r="V112" s="671"/>
      <c r="W112" s="671"/>
    </row>
    <row r="113" spans="2:23" ht="13.5" customHeight="1" x14ac:dyDescent="0.2">
      <c r="B113" s="104"/>
      <c r="C113" s="103" t="s">
        <v>339</v>
      </c>
      <c r="D113" s="688" t="s">
        <v>348</v>
      </c>
      <c r="E113" s="689"/>
      <c r="F113" s="689"/>
      <c r="G113" s="689"/>
      <c r="H113" s="689"/>
      <c r="I113" s="104"/>
      <c r="J113" s="690">
        <v>11377100</v>
      </c>
      <c r="K113" s="691"/>
      <c r="L113" s="691"/>
      <c r="M113" s="691"/>
      <c r="N113" s="104"/>
      <c r="O113" s="692">
        <f>J112+J113</f>
        <v>23872686</v>
      </c>
      <c r="P113" s="671"/>
      <c r="Q113" s="671"/>
      <c r="R113" s="671"/>
      <c r="S113" s="104"/>
      <c r="T113" s="693"/>
      <c r="U113" s="671"/>
      <c r="V113" s="671"/>
      <c r="W113" s="671"/>
    </row>
    <row r="114" spans="2:23" ht="13.5" customHeight="1" x14ac:dyDescent="0.2">
      <c r="B114" s="103" t="s">
        <v>349</v>
      </c>
      <c r="C114" s="670" t="s">
        <v>350</v>
      </c>
      <c r="D114" s="670"/>
      <c r="E114" s="670"/>
      <c r="F114" s="670"/>
      <c r="G114" s="670"/>
      <c r="H114" s="670"/>
      <c r="I114" s="104"/>
      <c r="J114" s="670"/>
      <c r="K114" s="671"/>
      <c r="L114" s="671"/>
      <c r="M114" s="671"/>
      <c r="N114" s="104"/>
      <c r="O114" s="670"/>
      <c r="P114" s="671"/>
      <c r="Q114" s="671"/>
      <c r="R114" s="671"/>
      <c r="S114" s="104"/>
      <c r="T114" s="670"/>
      <c r="U114" s="671"/>
      <c r="V114" s="671"/>
      <c r="W114" s="671"/>
    </row>
    <row r="115" spans="2:23" ht="13.5" customHeight="1" x14ac:dyDescent="0.2">
      <c r="B115" s="103"/>
      <c r="C115" s="103" t="s">
        <v>287</v>
      </c>
      <c r="D115" s="668" t="s">
        <v>351</v>
      </c>
      <c r="E115" s="681"/>
      <c r="F115" s="681"/>
      <c r="G115" s="681"/>
      <c r="H115" s="681"/>
      <c r="I115" s="104"/>
      <c r="J115" s="682">
        <v>21950354</v>
      </c>
      <c r="K115" s="683"/>
      <c r="L115" s="683"/>
      <c r="M115" s="683"/>
      <c r="N115" s="104"/>
      <c r="O115" s="670"/>
      <c r="P115" s="671"/>
      <c r="Q115" s="671"/>
      <c r="R115" s="671"/>
      <c r="S115" s="104"/>
      <c r="T115" s="670"/>
      <c r="U115" s="671"/>
      <c r="V115" s="671"/>
      <c r="W115" s="671"/>
    </row>
    <row r="116" spans="2:23" ht="13.5" customHeight="1" x14ac:dyDescent="0.2">
      <c r="B116" s="104"/>
      <c r="C116" s="103" t="s">
        <v>339</v>
      </c>
      <c r="D116" s="668" t="s">
        <v>352</v>
      </c>
      <c r="E116" s="681"/>
      <c r="F116" s="681"/>
      <c r="G116" s="681"/>
      <c r="H116" s="681"/>
      <c r="I116" s="104"/>
      <c r="J116" s="679">
        <v>652750</v>
      </c>
      <c r="K116" s="684"/>
      <c r="L116" s="684"/>
      <c r="M116" s="684"/>
      <c r="N116" s="104"/>
      <c r="O116" s="685">
        <f>J115+J116</f>
        <v>22603104</v>
      </c>
      <c r="P116" s="686"/>
      <c r="Q116" s="686"/>
      <c r="R116" s="686"/>
      <c r="S116" s="104"/>
      <c r="T116" s="685">
        <f>O113-O116</f>
        <v>1269582</v>
      </c>
      <c r="U116" s="687"/>
      <c r="V116" s="687"/>
      <c r="W116" s="687"/>
    </row>
    <row r="117" spans="2:23" ht="13.5" customHeight="1" x14ac:dyDescent="0.2">
      <c r="B117" s="104"/>
      <c r="C117" s="668" t="s">
        <v>353</v>
      </c>
      <c r="D117" s="676"/>
      <c r="E117" s="676"/>
      <c r="F117" s="676"/>
      <c r="G117" s="676"/>
      <c r="H117" s="676"/>
      <c r="I117" s="104"/>
      <c r="J117" s="670"/>
      <c r="K117" s="671"/>
      <c r="L117" s="671"/>
      <c r="M117" s="671"/>
      <c r="N117" s="104"/>
      <c r="O117" s="670"/>
      <c r="P117" s="671"/>
      <c r="Q117" s="671"/>
      <c r="R117" s="671"/>
      <c r="S117" s="104"/>
      <c r="T117" s="677">
        <f>T110+T116</f>
        <v>21788865</v>
      </c>
      <c r="U117" s="678"/>
      <c r="V117" s="678"/>
      <c r="W117" s="678"/>
    </row>
    <row r="118" spans="2:23" ht="13.5" customHeight="1" x14ac:dyDescent="0.2">
      <c r="B118" s="100"/>
      <c r="C118" s="668" t="s">
        <v>354</v>
      </c>
      <c r="D118" s="669"/>
      <c r="E118" s="669"/>
      <c r="F118" s="669"/>
      <c r="G118" s="669"/>
      <c r="H118" s="669"/>
      <c r="I118" s="104"/>
      <c r="J118" s="670"/>
      <c r="K118" s="671"/>
      <c r="L118" s="671"/>
      <c r="M118" s="671"/>
      <c r="N118" s="104"/>
      <c r="O118" s="670"/>
      <c r="P118" s="671"/>
      <c r="Q118" s="671"/>
      <c r="R118" s="671"/>
      <c r="S118" s="104"/>
      <c r="T118" s="679">
        <v>84274031</v>
      </c>
      <c r="U118" s="680"/>
      <c r="V118" s="680"/>
      <c r="W118" s="680"/>
    </row>
    <row r="119" spans="2:23" ht="13.5" customHeight="1" x14ac:dyDescent="0.2">
      <c r="B119" s="100"/>
      <c r="C119" s="668" t="s">
        <v>355</v>
      </c>
      <c r="D119" s="669"/>
      <c r="E119" s="669"/>
      <c r="F119" s="669"/>
      <c r="G119" s="669"/>
      <c r="H119" s="669"/>
      <c r="I119" s="104"/>
      <c r="J119" s="670"/>
      <c r="K119" s="671"/>
      <c r="L119" s="671"/>
      <c r="M119" s="671"/>
      <c r="N119" s="104"/>
      <c r="O119" s="670"/>
      <c r="P119" s="671"/>
      <c r="Q119" s="671"/>
      <c r="R119" s="671"/>
      <c r="S119" s="104"/>
      <c r="T119" s="672">
        <v>28923383</v>
      </c>
      <c r="U119" s="673"/>
      <c r="V119" s="673"/>
      <c r="W119" s="673"/>
    </row>
    <row r="120" spans="2:23" ht="13.5" customHeight="1" thickBot="1" x14ac:dyDescent="0.25">
      <c r="B120" s="104"/>
      <c r="C120" s="668" t="s">
        <v>323</v>
      </c>
      <c r="D120" s="669"/>
      <c r="E120" s="669"/>
      <c r="F120" s="669"/>
      <c r="G120" s="669"/>
      <c r="H120" s="669"/>
      <c r="I120" s="104"/>
      <c r="J120" s="670"/>
      <c r="K120" s="671"/>
      <c r="L120" s="671"/>
      <c r="M120" s="671"/>
      <c r="N120" s="104"/>
      <c r="O120" s="670"/>
      <c r="P120" s="671"/>
      <c r="Q120" s="671"/>
      <c r="R120" s="671"/>
      <c r="S120" s="104"/>
      <c r="T120" s="674">
        <f>T117+T118+T119</f>
        <v>134986279</v>
      </c>
      <c r="U120" s="675"/>
      <c r="V120" s="675"/>
      <c r="W120" s="675"/>
    </row>
    <row r="121" spans="2:23" ht="13.5" customHeight="1" thickTop="1" x14ac:dyDescent="0.2"/>
  </sheetData>
  <mergeCells count="556">
    <mergeCell ref="AL2:AO3"/>
    <mergeCell ref="AP2:AQ3"/>
    <mergeCell ref="V3:Y3"/>
    <mergeCell ref="Z3:AC3"/>
    <mergeCell ref="AD3:AG3"/>
    <mergeCell ref="AH3:AK3"/>
    <mergeCell ref="B2:E3"/>
    <mergeCell ref="F2:I3"/>
    <mergeCell ref="J2:M3"/>
    <mergeCell ref="N2:Q3"/>
    <mergeCell ref="R2:U3"/>
    <mergeCell ref="V2:AK2"/>
    <mergeCell ref="B5:E5"/>
    <mergeCell ref="F5:I5"/>
    <mergeCell ref="J5:M5"/>
    <mergeCell ref="N5:Q5"/>
    <mergeCell ref="R5:U5"/>
    <mergeCell ref="B4:E4"/>
    <mergeCell ref="F4:I4"/>
    <mergeCell ref="J4:M4"/>
    <mergeCell ref="N4:Q4"/>
    <mergeCell ref="R4:U4"/>
    <mergeCell ref="V5:Y5"/>
    <mergeCell ref="Z5:AC5"/>
    <mergeCell ref="AD5:AG5"/>
    <mergeCell ref="AH5:AK5"/>
    <mergeCell ref="AL5:AO5"/>
    <mergeCell ref="AP5:AQ5"/>
    <mergeCell ref="Z4:AC4"/>
    <mergeCell ref="AD4:AG4"/>
    <mergeCell ref="AH4:AK4"/>
    <mergeCell ref="AL4:AO4"/>
    <mergeCell ref="AP4:AQ4"/>
    <mergeCell ref="V4:Y4"/>
    <mergeCell ref="B7:E7"/>
    <mergeCell ref="F7:I7"/>
    <mergeCell ref="J7:M7"/>
    <mergeCell ref="N7:Q7"/>
    <mergeCell ref="R7:U7"/>
    <mergeCell ref="B6:E6"/>
    <mergeCell ref="F6:I6"/>
    <mergeCell ref="J6:M6"/>
    <mergeCell ref="N6:Q6"/>
    <mergeCell ref="R6:U6"/>
    <mergeCell ref="V7:Y7"/>
    <mergeCell ref="Z7:AC7"/>
    <mergeCell ref="AD7:AG7"/>
    <mergeCell ref="AH7:AK7"/>
    <mergeCell ref="AL7:AO7"/>
    <mergeCell ref="AP7:AQ7"/>
    <mergeCell ref="Z6:AC6"/>
    <mergeCell ref="AD6:AG6"/>
    <mergeCell ref="AH6:AK6"/>
    <mergeCell ref="AL6:AO6"/>
    <mergeCell ref="AP6:AQ6"/>
    <mergeCell ref="V6:Y6"/>
    <mergeCell ref="Z8:AC8"/>
    <mergeCell ref="AD8:AG8"/>
    <mergeCell ref="AH8:AK8"/>
    <mergeCell ref="AL8:AO8"/>
    <mergeCell ref="AP8:AQ8"/>
    <mergeCell ref="B9:U9"/>
    <mergeCell ref="B8:E8"/>
    <mergeCell ref="F8:I8"/>
    <mergeCell ref="J8:M8"/>
    <mergeCell ref="N8:Q8"/>
    <mergeCell ref="R8:U8"/>
    <mergeCell ref="V8:Y8"/>
    <mergeCell ref="V17:Y18"/>
    <mergeCell ref="Z17:AC18"/>
    <mergeCell ref="AD17:AG18"/>
    <mergeCell ref="AH17:AK18"/>
    <mergeCell ref="AL17:AQ18"/>
    <mergeCell ref="N18:Q18"/>
    <mergeCell ref="R18:U18"/>
    <mergeCell ref="B10:U10"/>
    <mergeCell ref="B11:U11"/>
    <mergeCell ref="B12:U12"/>
    <mergeCell ref="B13:U13"/>
    <mergeCell ref="B17:E18"/>
    <mergeCell ref="F17:I18"/>
    <mergeCell ref="J17:M18"/>
    <mergeCell ref="N17:U17"/>
    <mergeCell ref="Z19:AC19"/>
    <mergeCell ref="AD19:AG19"/>
    <mergeCell ref="AH19:AK19"/>
    <mergeCell ref="AL19:AQ19"/>
    <mergeCell ref="B20:E20"/>
    <mergeCell ref="F20:I20"/>
    <mergeCell ref="J20:M20"/>
    <mergeCell ref="N20:Q20"/>
    <mergeCell ref="R20:U20"/>
    <mergeCell ref="V20:Y20"/>
    <mergeCell ref="B19:E19"/>
    <mergeCell ref="F19:I19"/>
    <mergeCell ref="J19:M19"/>
    <mergeCell ref="N19:Q19"/>
    <mergeCell ref="R19:U19"/>
    <mergeCell ref="V19:Y19"/>
    <mergeCell ref="Z20:AC20"/>
    <mergeCell ref="AD20:AG20"/>
    <mergeCell ref="AH20:AK20"/>
    <mergeCell ref="AL20:AQ20"/>
    <mergeCell ref="AD23:AG23"/>
    <mergeCell ref="AH23:AK23"/>
    <mergeCell ref="AL21:AQ21"/>
    <mergeCell ref="B22:E22"/>
    <mergeCell ref="F22:I22"/>
    <mergeCell ref="J22:M22"/>
    <mergeCell ref="N22:Q22"/>
    <mergeCell ref="R22:U22"/>
    <mergeCell ref="V22:Y22"/>
    <mergeCell ref="Z22:AC22"/>
    <mergeCell ref="AD22:AG22"/>
    <mergeCell ref="AH22:AK22"/>
    <mergeCell ref="AL22:AQ22"/>
    <mergeCell ref="B21:E21"/>
    <mergeCell ref="F21:I21"/>
    <mergeCell ref="J21:M21"/>
    <mergeCell ref="N21:Q21"/>
    <mergeCell ref="R21:U21"/>
    <mergeCell ref="V21:Y21"/>
    <mergeCell ref="Z21:AC21"/>
    <mergeCell ref="AD21:AG21"/>
    <mergeCell ref="AH21:AK21"/>
    <mergeCell ref="AL23:AQ23"/>
    <mergeCell ref="B23:E23"/>
    <mergeCell ref="AL25:AQ25"/>
    <mergeCell ref="Z24:AC24"/>
    <mergeCell ref="AD24:AG24"/>
    <mergeCell ref="AH24:AK24"/>
    <mergeCell ref="AL24:AQ24"/>
    <mergeCell ref="B25:E25"/>
    <mergeCell ref="F25:I25"/>
    <mergeCell ref="J25:M25"/>
    <mergeCell ref="N25:Q25"/>
    <mergeCell ref="R25:U25"/>
    <mergeCell ref="V25:Y25"/>
    <mergeCell ref="F23:I23"/>
    <mergeCell ref="J23:M23"/>
    <mergeCell ref="N23:Q23"/>
    <mergeCell ref="R23:U23"/>
    <mergeCell ref="V23:Y23"/>
    <mergeCell ref="L30:P30"/>
    <mergeCell ref="R30:V30"/>
    <mergeCell ref="X30:AB30"/>
    <mergeCell ref="B24:E24"/>
    <mergeCell ref="F24:I24"/>
    <mergeCell ref="J24:M24"/>
    <mergeCell ref="N24:Q24"/>
    <mergeCell ref="R24:U24"/>
    <mergeCell ref="V24:Y24"/>
    <mergeCell ref="Z23:AC23"/>
    <mergeCell ref="AD30:AH30"/>
    <mergeCell ref="L31:P31"/>
    <mergeCell ref="R31:V31"/>
    <mergeCell ref="X31:AB31"/>
    <mergeCell ref="AD31:AH31"/>
    <mergeCell ref="Z25:AC25"/>
    <mergeCell ref="AD25:AG25"/>
    <mergeCell ref="AH25:AK25"/>
    <mergeCell ref="D32:J32"/>
    <mergeCell ref="L32:P32"/>
    <mergeCell ref="R32:V32"/>
    <mergeCell ref="X32:AB32"/>
    <mergeCell ref="AD32:AH32"/>
    <mergeCell ref="D33:J33"/>
    <mergeCell ref="L33:P33"/>
    <mergeCell ref="R33:V33"/>
    <mergeCell ref="X33:AB33"/>
    <mergeCell ref="AD33:AH33"/>
    <mergeCell ref="D34:J34"/>
    <mergeCell ref="L34:P34"/>
    <mergeCell ref="R34:V34"/>
    <mergeCell ref="X34:AB34"/>
    <mergeCell ref="AD34:AH34"/>
    <mergeCell ref="D35:J35"/>
    <mergeCell ref="L35:P35"/>
    <mergeCell ref="R35:V35"/>
    <mergeCell ref="X35:AB35"/>
    <mergeCell ref="AD35:AH35"/>
    <mergeCell ref="D36:J36"/>
    <mergeCell ref="L36:P36"/>
    <mergeCell ref="R36:V36"/>
    <mergeCell ref="X36:AB36"/>
    <mergeCell ref="AD36:AH36"/>
    <mergeCell ref="D37:J37"/>
    <mergeCell ref="L37:P37"/>
    <mergeCell ref="R37:V37"/>
    <mergeCell ref="X37:AB37"/>
    <mergeCell ref="AD37:AH37"/>
    <mergeCell ref="D38:J38"/>
    <mergeCell ref="L38:P38"/>
    <mergeCell ref="R38:V38"/>
    <mergeCell ref="X38:AB38"/>
    <mergeCell ref="AD38:AH38"/>
    <mergeCell ref="D39:J39"/>
    <mergeCell ref="L39:P39"/>
    <mergeCell ref="R39:V39"/>
    <mergeCell ref="X39:AB39"/>
    <mergeCell ref="AD39:AH39"/>
    <mergeCell ref="AD42:AH42"/>
    <mergeCell ref="L43:P43"/>
    <mergeCell ref="R43:V43"/>
    <mergeCell ref="X43:AB43"/>
    <mergeCell ref="AD43:AH43"/>
    <mergeCell ref="D40:J40"/>
    <mergeCell ref="L40:P40"/>
    <mergeCell ref="R40:V40"/>
    <mergeCell ref="X40:AB40"/>
    <mergeCell ref="AD40:AH40"/>
    <mergeCell ref="L41:P41"/>
    <mergeCell ref="R41:V41"/>
    <mergeCell ref="X41:AB41"/>
    <mergeCell ref="AD41:AH41"/>
    <mergeCell ref="D46:J46"/>
    <mergeCell ref="L46:P46"/>
    <mergeCell ref="R46:V46"/>
    <mergeCell ref="X46:AB46"/>
    <mergeCell ref="AD46:AH46"/>
    <mergeCell ref="B29:AH29"/>
    <mergeCell ref="C30:J30"/>
    <mergeCell ref="C31:J31"/>
    <mergeCell ref="D41:J41"/>
    <mergeCell ref="C43:J43"/>
    <mergeCell ref="D44:J44"/>
    <mergeCell ref="L44:P44"/>
    <mergeCell ref="R44:V44"/>
    <mergeCell ref="X44:AB44"/>
    <mergeCell ref="AD44:AH44"/>
    <mergeCell ref="D45:J45"/>
    <mergeCell ref="L45:P45"/>
    <mergeCell ref="R45:V45"/>
    <mergeCell ref="X45:AB45"/>
    <mergeCell ref="AD45:AH45"/>
    <mergeCell ref="D42:J42"/>
    <mergeCell ref="L42:P42"/>
    <mergeCell ref="R42:V42"/>
    <mergeCell ref="X42:AB42"/>
    <mergeCell ref="B50:AH50"/>
    <mergeCell ref="C51:J51"/>
    <mergeCell ref="L51:P51"/>
    <mergeCell ref="R51:V51"/>
    <mergeCell ref="X51:AB51"/>
    <mergeCell ref="AD51:AH51"/>
    <mergeCell ref="D47:J47"/>
    <mergeCell ref="L47:P47"/>
    <mergeCell ref="R47:V47"/>
    <mergeCell ref="X47:AB47"/>
    <mergeCell ref="AD47:AH47"/>
    <mergeCell ref="D48:J48"/>
    <mergeCell ref="L48:P48"/>
    <mergeCell ref="R48:V48"/>
    <mergeCell ref="X48:AB48"/>
    <mergeCell ref="AD48:AH48"/>
    <mergeCell ref="C52:J52"/>
    <mergeCell ref="L52:P52"/>
    <mergeCell ref="R52:V52"/>
    <mergeCell ref="X52:AB52"/>
    <mergeCell ref="AD52:AH52"/>
    <mergeCell ref="D53:J53"/>
    <mergeCell ref="L53:P53"/>
    <mergeCell ref="R53:V53"/>
    <mergeCell ref="X53:AB53"/>
    <mergeCell ref="AD53:AH53"/>
    <mergeCell ref="D54:K54"/>
    <mergeCell ref="L54:P54"/>
    <mergeCell ref="R54:V54"/>
    <mergeCell ref="X54:AB54"/>
    <mergeCell ref="AD54:AH54"/>
    <mergeCell ref="D55:J55"/>
    <mergeCell ref="L55:P55"/>
    <mergeCell ref="R55:V55"/>
    <mergeCell ref="X55:AB55"/>
    <mergeCell ref="AD55:AH55"/>
    <mergeCell ref="D56:J56"/>
    <mergeCell ref="L56:P56"/>
    <mergeCell ref="R56:V56"/>
    <mergeCell ref="X56:AB56"/>
    <mergeCell ref="AD56:AH56"/>
    <mergeCell ref="D57:J57"/>
    <mergeCell ref="L57:P57"/>
    <mergeCell ref="R57:V57"/>
    <mergeCell ref="X57:AB57"/>
    <mergeCell ref="AD57:AH57"/>
    <mergeCell ref="D58:J58"/>
    <mergeCell ref="L58:P58"/>
    <mergeCell ref="R58:V58"/>
    <mergeCell ref="X58:AB58"/>
    <mergeCell ref="AD58:AH58"/>
    <mergeCell ref="C59:J59"/>
    <mergeCell ref="L59:P59"/>
    <mergeCell ref="R59:V59"/>
    <mergeCell ref="X59:AB59"/>
    <mergeCell ref="AD59:AH59"/>
    <mergeCell ref="D60:J60"/>
    <mergeCell ref="L60:P60"/>
    <mergeCell ref="R60:V60"/>
    <mergeCell ref="X60:AB60"/>
    <mergeCell ref="AD60:AH60"/>
    <mergeCell ref="D61:K61"/>
    <mergeCell ref="L61:P61"/>
    <mergeCell ref="R61:V61"/>
    <mergeCell ref="X61:AB61"/>
    <mergeCell ref="AD61:AH61"/>
    <mergeCell ref="D62:J62"/>
    <mergeCell ref="L62:P62"/>
    <mergeCell ref="R62:V62"/>
    <mergeCell ref="X62:AB62"/>
    <mergeCell ref="AD62:AH62"/>
    <mergeCell ref="D63:J63"/>
    <mergeCell ref="L63:P63"/>
    <mergeCell ref="R63:V63"/>
    <mergeCell ref="X63:AB63"/>
    <mergeCell ref="AD63:AH63"/>
    <mergeCell ref="D64:J64"/>
    <mergeCell ref="L64:P64"/>
    <mergeCell ref="R64:V64"/>
    <mergeCell ref="X64:AB64"/>
    <mergeCell ref="AD64:AH64"/>
    <mergeCell ref="D65:J65"/>
    <mergeCell ref="L65:P65"/>
    <mergeCell ref="R65:V65"/>
    <mergeCell ref="X65:AB65"/>
    <mergeCell ref="AD65:AH65"/>
    <mergeCell ref="D66:J66"/>
    <mergeCell ref="L66:P66"/>
    <mergeCell ref="R66:V66"/>
    <mergeCell ref="X66:AB66"/>
    <mergeCell ref="AD66:AH66"/>
    <mergeCell ref="D67:J67"/>
    <mergeCell ref="L67:P67"/>
    <mergeCell ref="R67:V67"/>
    <mergeCell ref="X67:AB67"/>
    <mergeCell ref="AD67:AH67"/>
    <mergeCell ref="D68:J68"/>
    <mergeCell ref="L68:P68"/>
    <mergeCell ref="R68:V68"/>
    <mergeCell ref="X68:AB68"/>
    <mergeCell ref="AD68:AH68"/>
    <mergeCell ref="C69:J69"/>
    <mergeCell ref="L69:P69"/>
    <mergeCell ref="R69:V69"/>
    <mergeCell ref="X69:AB69"/>
    <mergeCell ref="AD69:AH69"/>
    <mergeCell ref="D70:J70"/>
    <mergeCell ref="L70:P70"/>
    <mergeCell ref="R70:V70"/>
    <mergeCell ref="X70:AB70"/>
    <mergeCell ref="AD70:AH70"/>
    <mergeCell ref="D71:J71"/>
    <mergeCell ref="L71:P71"/>
    <mergeCell ref="R71:V71"/>
    <mergeCell ref="X71:AB71"/>
    <mergeCell ref="AD71:AH71"/>
    <mergeCell ref="D72:J72"/>
    <mergeCell ref="L72:P72"/>
    <mergeCell ref="R72:V72"/>
    <mergeCell ref="X72:AB72"/>
    <mergeCell ref="AD72:AH72"/>
    <mergeCell ref="D73:J73"/>
    <mergeCell ref="L73:P73"/>
    <mergeCell ref="R73:V73"/>
    <mergeCell ref="X73:AB73"/>
    <mergeCell ref="AD73:AH73"/>
    <mergeCell ref="B76:AH76"/>
    <mergeCell ref="C77:J77"/>
    <mergeCell ref="L77:P77"/>
    <mergeCell ref="R77:V77"/>
    <mergeCell ref="X77:AB77"/>
    <mergeCell ref="AD77:AH77"/>
    <mergeCell ref="D74:J74"/>
    <mergeCell ref="L74:P74"/>
    <mergeCell ref="R74:V74"/>
    <mergeCell ref="X74:AB74"/>
    <mergeCell ref="AD74:AH74"/>
    <mergeCell ref="D75:J75"/>
    <mergeCell ref="L75:P75"/>
    <mergeCell ref="R75:V75"/>
    <mergeCell ref="X75:AB75"/>
    <mergeCell ref="AD75:AH75"/>
    <mergeCell ref="C78:J78"/>
    <mergeCell ref="L78:P78"/>
    <mergeCell ref="R78:V78"/>
    <mergeCell ref="X78:AB78"/>
    <mergeCell ref="AD78:AH78"/>
    <mergeCell ref="D79:J79"/>
    <mergeCell ref="L79:P79"/>
    <mergeCell ref="R79:V79"/>
    <mergeCell ref="X79:AB79"/>
    <mergeCell ref="AD79:AH79"/>
    <mergeCell ref="D80:J80"/>
    <mergeCell ref="L80:P80"/>
    <mergeCell ref="R80:V80"/>
    <mergeCell ref="X80:AB80"/>
    <mergeCell ref="AD80:AH80"/>
    <mergeCell ref="C81:J81"/>
    <mergeCell ref="L81:P81"/>
    <mergeCell ref="R81:V81"/>
    <mergeCell ref="X81:AB81"/>
    <mergeCell ref="AD81:AH81"/>
    <mergeCell ref="D82:J82"/>
    <mergeCell ref="L82:P82"/>
    <mergeCell ref="R82:V82"/>
    <mergeCell ref="X82:AB82"/>
    <mergeCell ref="AD82:AH82"/>
    <mergeCell ref="D83:J83"/>
    <mergeCell ref="L83:P83"/>
    <mergeCell ref="R83:V83"/>
    <mergeCell ref="X83:AB83"/>
    <mergeCell ref="AD83:AH83"/>
    <mergeCell ref="D84:J84"/>
    <mergeCell ref="L84:P84"/>
    <mergeCell ref="R84:V84"/>
    <mergeCell ref="X84:AB84"/>
    <mergeCell ref="AD84:AH84"/>
    <mergeCell ref="D85:J85"/>
    <mergeCell ref="L85:P85"/>
    <mergeCell ref="R85:V85"/>
    <mergeCell ref="X85:AB85"/>
    <mergeCell ref="AD85:AH85"/>
    <mergeCell ref="D86:J86"/>
    <mergeCell ref="L86:P86"/>
    <mergeCell ref="R86:V86"/>
    <mergeCell ref="X86:AB86"/>
    <mergeCell ref="AD86:AH86"/>
    <mergeCell ref="D87:J87"/>
    <mergeCell ref="L87:P87"/>
    <mergeCell ref="R87:V87"/>
    <mergeCell ref="X87:AB87"/>
    <mergeCell ref="AD87:AH87"/>
    <mergeCell ref="D88:J88"/>
    <mergeCell ref="L88:P88"/>
    <mergeCell ref="R88:V88"/>
    <mergeCell ref="X88:AB88"/>
    <mergeCell ref="AD88:AH88"/>
    <mergeCell ref="D89:J89"/>
    <mergeCell ref="L89:P89"/>
    <mergeCell ref="R89:V89"/>
    <mergeCell ref="X89:AB89"/>
    <mergeCell ref="AD89:AH89"/>
    <mergeCell ref="D90:J90"/>
    <mergeCell ref="L90:P90"/>
    <mergeCell ref="R90:V90"/>
    <mergeCell ref="X90:AB90"/>
    <mergeCell ref="AD90:AH90"/>
    <mergeCell ref="D91:J91"/>
    <mergeCell ref="L91:P91"/>
    <mergeCell ref="R91:V91"/>
    <mergeCell ref="X91:AB91"/>
    <mergeCell ref="AD91:AH91"/>
    <mergeCell ref="D92:J92"/>
    <mergeCell ref="L92:P92"/>
    <mergeCell ref="R92:V92"/>
    <mergeCell ref="X92:AB92"/>
    <mergeCell ref="AD92:AH92"/>
    <mergeCell ref="C96:H96"/>
    <mergeCell ref="J96:M96"/>
    <mergeCell ref="O96:R96"/>
    <mergeCell ref="T96:W96"/>
    <mergeCell ref="C99:H99"/>
    <mergeCell ref="J99:M99"/>
    <mergeCell ref="O99:R99"/>
    <mergeCell ref="T99:W99"/>
    <mergeCell ref="D100:H100"/>
    <mergeCell ref="J100:M100"/>
    <mergeCell ref="O100:R100"/>
    <mergeCell ref="T100:W100"/>
    <mergeCell ref="C97:H97"/>
    <mergeCell ref="J97:M97"/>
    <mergeCell ref="O97:R97"/>
    <mergeCell ref="T97:W97"/>
    <mergeCell ref="D98:H98"/>
    <mergeCell ref="J98:M98"/>
    <mergeCell ref="O98:R98"/>
    <mergeCell ref="T98:W98"/>
    <mergeCell ref="C103:H103"/>
    <mergeCell ref="J103:M103"/>
    <mergeCell ref="O103:R103"/>
    <mergeCell ref="T103:W103"/>
    <mergeCell ref="C104:H104"/>
    <mergeCell ref="J104:M104"/>
    <mergeCell ref="O104:R104"/>
    <mergeCell ref="T104:W104"/>
    <mergeCell ref="D101:H101"/>
    <mergeCell ref="J101:M101"/>
    <mergeCell ref="O101:R101"/>
    <mergeCell ref="T101:W101"/>
    <mergeCell ref="D102:H102"/>
    <mergeCell ref="J102:M102"/>
    <mergeCell ref="O102:R102"/>
    <mergeCell ref="T102:W102"/>
    <mergeCell ref="D107:H107"/>
    <mergeCell ref="J107:M107"/>
    <mergeCell ref="O107:R107"/>
    <mergeCell ref="T107:W107"/>
    <mergeCell ref="C108:H108"/>
    <mergeCell ref="J108:M108"/>
    <mergeCell ref="O108:R108"/>
    <mergeCell ref="T108:W108"/>
    <mergeCell ref="D105:H105"/>
    <mergeCell ref="J105:M105"/>
    <mergeCell ref="O105:R105"/>
    <mergeCell ref="T105:W105"/>
    <mergeCell ref="D106:H106"/>
    <mergeCell ref="J106:M106"/>
    <mergeCell ref="O106:R106"/>
    <mergeCell ref="T106:W106"/>
    <mergeCell ref="C111:H111"/>
    <mergeCell ref="J111:M111"/>
    <mergeCell ref="O111:R111"/>
    <mergeCell ref="T111:W111"/>
    <mergeCell ref="D112:H112"/>
    <mergeCell ref="J112:M112"/>
    <mergeCell ref="O112:R112"/>
    <mergeCell ref="T112:W112"/>
    <mergeCell ref="D109:H109"/>
    <mergeCell ref="J109:M109"/>
    <mergeCell ref="O109:R109"/>
    <mergeCell ref="T109:W109"/>
    <mergeCell ref="C110:H110"/>
    <mergeCell ref="J110:M110"/>
    <mergeCell ref="O110:R110"/>
    <mergeCell ref="T110:W110"/>
    <mergeCell ref="D115:H115"/>
    <mergeCell ref="J115:M115"/>
    <mergeCell ref="O115:R115"/>
    <mergeCell ref="T115:W115"/>
    <mergeCell ref="D116:H116"/>
    <mergeCell ref="J116:M116"/>
    <mergeCell ref="O116:R116"/>
    <mergeCell ref="T116:W116"/>
    <mergeCell ref="D113:H113"/>
    <mergeCell ref="J113:M113"/>
    <mergeCell ref="O113:R113"/>
    <mergeCell ref="T113:W113"/>
    <mergeCell ref="C114:H114"/>
    <mergeCell ref="J114:M114"/>
    <mergeCell ref="O114:R114"/>
    <mergeCell ref="T114:W114"/>
    <mergeCell ref="C119:H119"/>
    <mergeCell ref="J119:M119"/>
    <mergeCell ref="O119:R119"/>
    <mergeCell ref="T119:W119"/>
    <mergeCell ref="C120:H120"/>
    <mergeCell ref="J120:M120"/>
    <mergeCell ref="O120:R120"/>
    <mergeCell ref="T120:W120"/>
    <mergeCell ref="C117:H117"/>
    <mergeCell ref="J117:M117"/>
    <mergeCell ref="O117:R117"/>
    <mergeCell ref="T117:W117"/>
    <mergeCell ref="C118:H118"/>
    <mergeCell ref="J118:M118"/>
    <mergeCell ref="O118:R118"/>
    <mergeCell ref="T118:W118"/>
  </mergeCells>
  <phoneticPr fontId="2"/>
  <printOptions gridLinesSet="0"/>
  <pageMargins left="1.1811023622047245" right="1.1811023622047245" top="1.3779527559055118" bottom="0.78740157480314965" header="0.59055118110236227" footer="0.39370078740157483"/>
  <pageSetup paperSize="9" orientation="portrait" horizontalDpi="4294967292" verticalDpi="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N81"/>
  <sheetViews>
    <sheetView view="pageBreakPreview" zoomScale="75" zoomScaleNormal="100" workbookViewId="0"/>
  </sheetViews>
  <sheetFormatPr defaultRowHeight="14.4" outlineLevelCol="1" x14ac:dyDescent="0.2"/>
  <cols>
    <col min="1" max="1" width="5.6640625" style="134" customWidth="1"/>
    <col min="2" max="2" width="9" style="134"/>
    <col min="3" max="3" width="4.88671875" style="134" customWidth="1"/>
    <col min="4" max="4" width="45.21875" style="134" customWidth="1"/>
    <col min="5" max="5" width="13.109375" style="134" customWidth="1"/>
    <col min="6" max="6" width="11.6640625" style="135" customWidth="1"/>
    <col min="7" max="9" width="6.109375" style="134" customWidth="1"/>
    <col min="10" max="11" width="11.6640625" style="134" customWidth="1"/>
    <col min="12" max="12" width="7.6640625" style="134" customWidth="1"/>
    <col min="13" max="14" width="10.77734375" style="134" customWidth="1"/>
    <col min="15" max="16" width="11.6640625" style="134" customWidth="1"/>
    <col min="17" max="26" width="11.6640625" style="134" hidden="1" customWidth="1" outlineLevel="1"/>
    <col min="27" max="27" width="11.6640625" style="135" hidden="1" customWidth="1" outlineLevel="1"/>
    <col min="28" max="28" width="11.6640625" style="135" customWidth="1" collapsed="1"/>
    <col min="29" max="29" width="12.109375" style="135" customWidth="1"/>
    <col min="30" max="30" width="11.6640625" style="135" customWidth="1"/>
    <col min="31" max="31" width="12.109375" style="135" customWidth="1"/>
    <col min="32" max="41" width="11.6640625" style="134" customWidth="1"/>
    <col min="42" max="82" width="11.6640625" style="134" hidden="1" customWidth="1" outlineLevel="1"/>
    <col min="83" max="83" width="11.6640625" style="136" customWidth="1" collapsed="1"/>
    <col min="84" max="84" width="11.6640625" style="136" customWidth="1"/>
    <col min="85" max="86" width="11.6640625" style="134" customWidth="1"/>
    <col min="87" max="257" width="9" style="134"/>
    <col min="258" max="258" width="5.6640625" style="134" customWidth="1"/>
    <col min="259" max="259" width="9" style="134"/>
    <col min="260" max="260" width="4.88671875" style="134" customWidth="1"/>
    <col min="261" max="261" width="45.21875" style="134" customWidth="1"/>
    <col min="262" max="262" width="13.109375" style="134" customWidth="1"/>
    <col min="263" max="263" width="11.6640625" style="134" customWidth="1"/>
    <col min="264" max="266" width="6.109375" style="134" customWidth="1"/>
    <col min="267" max="268" width="11.6640625" style="134" customWidth="1"/>
    <col min="269" max="269" width="7.6640625" style="134" customWidth="1"/>
    <col min="270" max="271" width="10.77734375" style="134" customWidth="1"/>
    <col min="272" max="285" width="11.6640625" style="134" customWidth="1"/>
    <col min="286" max="286" width="12.109375" style="134" customWidth="1"/>
    <col min="287" max="287" width="11.6640625" style="134" customWidth="1"/>
    <col min="288" max="288" width="12.109375" style="134" customWidth="1"/>
    <col min="289" max="342" width="11.6640625" style="134" customWidth="1"/>
    <col min="343" max="513" width="9" style="134"/>
    <col min="514" max="514" width="5.6640625" style="134" customWidth="1"/>
    <col min="515" max="515" width="9" style="134"/>
    <col min="516" max="516" width="4.88671875" style="134" customWidth="1"/>
    <col min="517" max="517" width="45.21875" style="134" customWidth="1"/>
    <col min="518" max="518" width="13.109375" style="134" customWidth="1"/>
    <col min="519" max="519" width="11.6640625" style="134" customWidth="1"/>
    <col min="520" max="522" width="6.109375" style="134" customWidth="1"/>
    <col min="523" max="524" width="11.6640625" style="134" customWidth="1"/>
    <col min="525" max="525" width="7.6640625" style="134" customWidth="1"/>
    <col min="526" max="527" width="10.77734375" style="134" customWidth="1"/>
    <col min="528" max="541" width="11.6640625" style="134" customWidth="1"/>
    <col min="542" max="542" width="12.109375" style="134" customWidth="1"/>
    <col min="543" max="543" width="11.6640625" style="134" customWidth="1"/>
    <col min="544" max="544" width="12.109375" style="134" customWidth="1"/>
    <col min="545" max="598" width="11.6640625" style="134" customWidth="1"/>
    <col min="599" max="769" width="9" style="134"/>
    <col min="770" max="770" width="5.6640625" style="134" customWidth="1"/>
    <col min="771" max="771" width="9" style="134"/>
    <col min="772" max="772" width="4.88671875" style="134" customWidth="1"/>
    <col min="773" max="773" width="45.21875" style="134" customWidth="1"/>
    <col min="774" max="774" width="13.109375" style="134" customWidth="1"/>
    <col min="775" max="775" width="11.6640625" style="134" customWidth="1"/>
    <col min="776" max="778" width="6.109375" style="134" customWidth="1"/>
    <col min="779" max="780" width="11.6640625" style="134" customWidth="1"/>
    <col min="781" max="781" width="7.6640625" style="134" customWidth="1"/>
    <col min="782" max="783" width="10.77734375" style="134" customWidth="1"/>
    <col min="784" max="797" width="11.6640625" style="134" customWidth="1"/>
    <col min="798" max="798" width="12.109375" style="134" customWidth="1"/>
    <col min="799" max="799" width="11.6640625" style="134" customWidth="1"/>
    <col min="800" max="800" width="12.109375" style="134" customWidth="1"/>
    <col min="801" max="854" width="11.6640625" style="134" customWidth="1"/>
    <col min="855" max="1025" width="9" style="134"/>
    <col min="1026" max="1026" width="5.6640625" style="134" customWidth="1"/>
    <col min="1027" max="1027" width="9" style="134"/>
    <col min="1028" max="1028" width="4.88671875" style="134" customWidth="1"/>
    <col min="1029" max="1029" width="45.21875" style="134" customWidth="1"/>
    <col min="1030" max="1030" width="13.109375" style="134" customWidth="1"/>
    <col min="1031" max="1031" width="11.6640625" style="134" customWidth="1"/>
    <col min="1032" max="1034" width="6.109375" style="134" customWidth="1"/>
    <col min="1035" max="1036" width="11.6640625" style="134" customWidth="1"/>
    <col min="1037" max="1037" width="7.6640625" style="134" customWidth="1"/>
    <col min="1038" max="1039" width="10.77734375" style="134" customWidth="1"/>
    <col min="1040" max="1053" width="11.6640625" style="134" customWidth="1"/>
    <col min="1054" max="1054" width="12.109375" style="134" customWidth="1"/>
    <col min="1055" max="1055" width="11.6640625" style="134" customWidth="1"/>
    <col min="1056" max="1056" width="12.109375" style="134" customWidth="1"/>
    <col min="1057" max="1110" width="11.6640625" style="134" customWidth="1"/>
    <col min="1111" max="1281" width="9" style="134"/>
    <col min="1282" max="1282" width="5.6640625" style="134" customWidth="1"/>
    <col min="1283" max="1283" width="9" style="134"/>
    <col min="1284" max="1284" width="4.88671875" style="134" customWidth="1"/>
    <col min="1285" max="1285" width="45.21875" style="134" customWidth="1"/>
    <col min="1286" max="1286" width="13.109375" style="134" customWidth="1"/>
    <col min="1287" max="1287" width="11.6640625" style="134" customWidth="1"/>
    <col min="1288" max="1290" width="6.109375" style="134" customWidth="1"/>
    <col min="1291" max="1292" width="11.6640625" style="134" customWidth="1"/>
    <col min="1293" max="1293" width="7.6640625" style="134" customWidth="1"/>
    <col min="1294" max="1295" width="10.77734375" style="134" customWidth="1"/>
    <col min="1296" max="1309" width="11.6640625" style="134" customWidth="1"/>
    <col min="1310" max="1310" width="12.109375" style="134" customWidth="1"/>
    <col min="1311" max="1311" width="11.6640625" style="134" customWidth="1"/>
    <col min="1312" max="1312" width="12.109375" style="134" customWidth="1"/>
    <col min="1313" max="1366" width="11.6640625" style="134" customWidth="1"/>
    <col min="1367" max="1537" width="9" style="134"/>
    <col min="1538" max="1538" width="5.6640625" style="134" customWidth="1"/>
    <col min="1539" max="1539" width="9" style="134"/>
    <col min="1540" max="1540" width="4.88671875" style="134" customWidth="1"/>
    <col min="1541" max="1541" width="45.21875" style="134" customWidth="1"/>
    <col min="1542" max="1542" width="13.109375" style="134" customWidth="1"/>
    <col min="1543" max="1543" width="11.6640625" style="134" customWidth="1"/>
    <col min="1544" max="1546" width="6.109375" style="134" customWidth="1"/>
    <col min="1547" max="1548" width="11.6640625" style="134" customWidth="1"/>
    <col min="1549" max="1549" width="7.6640625" style="134" customWidth="1"/>
    <col min="1550" max="1551" width="10.77734375" style="134" customWidth="1"/>
    <col min="1552" max="1565" width="11.6640625" style="134" customWidth="1"/>
    <col min="1566" max="1566" width="12.109375" style="134" customWidth="1"/>
    <col min="1567" max="1567" width="11.6640625" style="134" customWidth="1"/>
    <col min="1568" max="1568" width="12.109375" style="134" customWidth="1"/>
    <col min="1569" max="1622" width="11.6640625" style="134" customWidth="1"/>
    <col min="1623" max="1793" width="9" style="134"/>
    <col min="1794" max="1794" width="5.6640625" style="134" customWidth="1"/>
    <col min="1795" max="1795" width="9" style="134"/>
    <col min="1796" max="1796" width="4.88671875" style="134" customWidth="1"/>
    <col min="1797" max="1797" width="45.21875" style="134" customWidth="1"/>
    <col min="1798" max="1798" width="13.109375" style="134" customWidth="1"/>
    <col min="1799" max="1799" width="11.6640625" style="134" customWidth="1"/>
    <col min="1800" max="1802" width="6.109375" style="134" customWidth="1"/>
    <col min="1803" max="1804" width="11.6640625" style="134" customWidth="1"/>
    <col min="1805" max="1805" width="7.6640625" style="134" customWidth="1"/>
    <col min="1806" max="1807" width="10.77734375" style="134" customWidth="1"/>
    <col min="1808" max="1821" width="11.6640625" style="134" customWidth="1"/>
    <col min="1822" max="1822" width="12.109375" style="134" customWidth="1"/>
    <col min="1823" max="1823" width="11.6640625" style="134" customWidth="1"/>
    <col min="1824" max="1824" width="12.109375" style="134" customWidth="1"/>
    <col min="1825" max="1878" width="11.6640625" style="134" customWidth="1"/>
    <col min="1879" max="2049" width="9" style="134"/>
    <col min="2050" max="2050" width="5.6640625" style="134" customWidth="1"/>
    <col min="2051" max="2051" width="9" style="134"/>
    <col min="2052" max="2052" width="4.88671875" style="134" customWidth="1"/>
    <col min="2053" max="2053" width="45.21875" style="134" customWidth="1"/>
    <col min="2054" max="2054" width="13.109375" style="134" customWidth="1"/>
    <col min="2055" max="2055" width="11.6640625" style="134" customWidth="1"/>
    <col min="2056" max="2058" width="6.109375" style="134" customWidth="1"/>
    <col min="2059" max="2060" width="11.6640625" style="134" customWidth="1"/>
    <col min="2061" max="2061" width="7.6640625" style="134" customWidth="1"/>
    <col min="2062" max="2063" width="10.77734375" style="134" customWidth="1"/>
    <col min="2064" max="2077" width="11.6640625" style="134" customWidth="1"/>
    <col min="2078" max="2078" width="12.109375" style="134" customWidth="1"/>
    <col min="2079" max="2079" width="11.6640625" style="134" customWidth="1"/>
    <col min="2080" max="2080" width="12.109375" style="134" customWidth="1"/>
    <col min="2081" max="2134" width="11.6640625" style="134" customWidth="1"/>
    <col min="2135" max="2305" width="9" style="134"/>
    <col min="2306" max="2306" width="5.6640625" style="134" customWidth="1"/>
    <col min="2307" max="2307" width="9" style="134"/>
    <col min="2308" max="2308" width="4.88671875" style="134" customWidth="1"/>
    <col min="2309" max="2309" width="45.21875" style="134" customWidth="1"/>
    <col min="2310" max="2310" width="13.109375" style="134" customWidth="1"/>
    <col min="2311" max="2311" width="11.6640625" style="134" customWidth="1"/>
    <col min="2312" max="2314" width="6.109375" style="134" customWidth="1"/>
    <col min="2315" max="2316" width="11.6640625" style="134" customWidth="1"/>
    <col min="2317" max="2317" width="7.6640625" style="134" customWidth="1"/>
    <col min="2318" max="2319" width="10.77734375" style="134" customWidth="1"/>
    <col min="2320" max="2333" width="11.6640625" style="134" customWidth="1"/>
    <col min="2334" max="2334" width="12.109375" style="134" customWidth="1"/>
    <col min="2335" max="2335" width="11.6640625" style="134" customWidth="1"/>
    <col min="2336" max="2336" width="12.109375" style="134" customWidth="1"/>
    <col min="2337" max="2390" width="11.6640625" style="134" customWidth="1"/>
    <col min="2391" max="2561" width="9" style="134"/>
    <col min="2562" max="2562" width="5.6640625" style="134" customWidth="1"/>
    <col min="2563" max="2563" width="9" style="134"/>
    <col min="2564" max="2564" width="4.88671875" style="134" customWidth="1"/>
    <col min="2565" max="2565" width="45.21875" style="134" customWidth="1"/>
    <col min="2566" max="2566" width="13.109375" style="134" customWidth="1"/>
    <col min="2567" max="2567" width="11.6640625" style="134" customWidth="1"/>
    <col min="2568" max="2570" width="6.109375" style="134" customWidth="1"/>
    <col min="2571" max="2572" width="11.6640625" style="134" customWidth="1"/>
    <col min="2573" max="2573" width="7.6640625" style="134" customWidth="1"/>
    <col min="2574" max="2575" width="10.77734375" style="134" customWidth="1"/>
    <col min="2576" max="2589" width="11.6640625" style="134" customWidth="1"/>
    <col min="2590" max="2590" width="12.109375" style="134" customWidth="1"/>
    <col min="2591" max="2591" width="11.6640625" style="134" customWidth="1"/>
    <col min="2592" max="2592" width="12.109375" style="134" customWidth="1"/>
    <col min="2593" max="2646" width="11.6640625" style="134" customWidth="1"/>
    <col min="2647" max="2817" width="9" style="134"/>
    <col min="2818" max="2818" width="5.6640625" style="134" customWidth="1"/>
    <col min="2819" max="2819" width="9" style="134"/>
    <col min="2820" max="2820" width="4.88671875" style="134" customWidth="1"/>
    <col min="2821" max="2821" width="45.21875" style="134" customWidth="1"/>
    <col min="2822" max="2822" width="13.109375" style="134" customWidth="1"/>
    <col min="2823" max="2823" width="11.6640625" style="134" customWidth="1"/>
    <col min="2824" max="2826" width="6.109375" style="134" customWidth="1"/>
    <col min="2827" max="2828" width="11.6640625" style="134" customWidth="1"/>
    <col min="2829" max="2829" width="7.6640625" style="134" customWidth="1"/>
    <col min="2830" max="2831" width="10.77734375" style="134" customWidth="1"/>
    <col min="2832" max="2845" width="11.6640625" style="134" customWidth="1"/>
    <col min="2846" max="2846" width="12.109375" style="134" customWidth="1"/>
    <col min="2847" max="2847" width="11.6640625" style="134" customWidth="1"/>
    <col min="2848" max="2848" width="12.109375" style="134" customWidth="1"/>
    <col min="2849" max="2902" width="11.6640625" style="134" customWidth="1"/>
    <col min="2903" max="3073" width="9" style="134"/>
    <col min="3074" max="3074" width="5.6640625" style="134" customWidth="1"/>
    <col min="3075" max="3075" width="9" style="134"/>
    <col min="3076" max="3076" width="4.88671875" style="134" customWidth="1"/>
    <col min="3077" max="3077" width="45.21875" style="134" customWidth="1"/>
    <col min="3078" max="3078" width="13.109375" style="134" customWidth="1"/>
    <col min="3079" max="3079" width="11.6640625" style="134" customWidth="1"/>
    <col min="3080" max="3082" width="6.109375" style="134" customWidth="1"/>
    <col min="3083" max="3084" width="11.6640625" style="134" customWidth="1"/>
    <col min="3085" max="3085" width="7.6640625" style="134" customWidth="1"/>
    <col min="3086" max="3087" width="10.77734375" style="134" customWidth="1"/>
    <col min="3088" max="3101" width="11.6640625" style="134" customWidth="1"/>
    <col min="3102" max="3102" width="12.109375" style="134" customWidth="1"/>
    <col min="3103" max="3103" width="11.6640625" style="134" customWidth="1"/>
    <col min="3104" max="3104" width="12.109375" style="134" customWidth="1"/>
    <col min="3105" max="3158" width="11.6640625" style="134" customWidth="1"/>
    <col min="3159" max="3329" width="9" style="134"/>
    <col min="3330" max="3330" width="5.6640625" style="134" customWidth="1"/>
    <col min="3331" max="3331" width="9" style="134"/>
    <col min="3332" max="3332" width="4.88671875" style="134" customWidth="1"/>
    <col min="3333" max="3333" width="45.21875" style="134" customWidth="1"/>
    <col min="3334" max="3334" width="13.109375" style="134" customWidth="1"/>
    <col min="3335" max="3335" width="11.6640625" style="134" customWidth="1"/>
    <col min="3336" max="3338" width="6.109375" style="134" customWidth="1"/>
    <col min="3339" max="3340" width="11.6640625" style="134" customWidth="1"/>
    <col min="3341" max="3341" width="7.6640625" style="134" customWidth="1"/>
    <col min="3342" max="3343" width="10.77734375" style="134" customWidth="1"/>
    <col min="3344" max="3357" width="11.6640625" style="134" customWidth="1"/>
    <col min="3358" max="3358" width="12.109375" style="134" customWidth="1"/>
    <col min="3359" max="3359" width="11.6640625" style="134" customWidth="1"/>
    <col min="3360" max="3360" width="12.109375" style="134" customWidth="1"/>
    <col min="3361" max="3414" width="11.6640625" style="134" customWidth="1"/>
    <col min="3415" max="3585" width="9" style="134"/>
    <col min="3586" max="3586" width="5.6640625" style="134" customWidth="1"/>
    <col min="3587" max="3587" width="9" style="134"/>
    <col min="3588" max="3588" width="4.88671875" style="134" customWidth="1"/>
    <col min="3589" max="3589" width="45.21875" style="134" customWidth="1"/>
    <col min="3590" max="3590" width="13.109375" style="134" customWidth="1"/>
    <col min="3591" max="3591" width="11.6640625" style="134" customWidth="1"/>
    <col min="3592" max="3594" width="6.109375" style="134" customWidth="1"/>
    <col min="3595" max="3596" width="11.6640625" style="134" customWidth="1"/>
    <col min="3597" max="3597" width="7.6640625" style="134" customWidth="1"/>
    <col min="3598" max="3599" width="10.77734375" style="134" customWidth="1"/>
    <col min="3600" max="3613" width="11.6640625" style="134" customWidth="1"/>
    <col min="3614" max="3614" width="12.109375" style="134" customWidth="1"/>
    <col min="3615" max="3615" width="11.6640625" style="134" customWidth="1"/>
    <col min="3616" max="3616" width="12.109375" style="134" customWidth="1"/>
    <col min="3617" max="3670" width="11.6640625" style="134" customWidth="1"/>
    <col min="3671" max="3841" width="9" style="134"/>
    <col min="3842" max="3842" width="5.6640625" style="134" customWidth="1"/>
    <col min="3843" max="3843" width="9" style="134"/>
    <col min="3844" max="3844" width="4.88671875" style="134" customWidth="1"/>
    <col min="3845" max="3845" width="45.21875" style="134" customWidth="1"/>
    <col min="3846" max="3846" width="13.109375" style="134" customWidth="1"/>
    <col min="3847" max="3847" width="11.6640625" style="134" customWidth="1"/>
    <col min="3848" max="3850" width="6.109375" style="134" customWidth="1"/>
    <col min="3851" max="3852" width="11.6640625" style="134" customWidth="1"/>
    <col min="3853" max="3853" width="7.6640625" style="134" customWidth="1"/>
    <col min="3854" max="3855" width="10.77734375" style="134" customWidth="1"/>
    <col min="3856" max="3869" width="11.6640625" style="134" customWidth="1"/>
    <col min="3870" max="3870" width="12.109375" style="134" customWidth="1"/>
    <col min="3871" max="3871" width="11.6640625" style="134" customWidth="1"/>
    <col min="3872" max="3872" width="12.109375" style="134" customWidth="1"/>
    <col min="3873" max="3926" width="11.6640625" style="134" customWidth="1"/>
    <col min="3927" max="4097" width="9" style="134"/>
    <col min="4098" max="4098" width="5.6640625" style="134" customWidth="1"/>
    <col min="4099" max="4099" width="9" style="134"/>
    <col min="4100" max="4100" width="4.88671875" style="134" customWidth="1"/>
    <col min="4101" max="4101" width="45.21875" style="134" customWidth="1"/>
    <col min="4102" max="4102" width="13.109375" style="134" customWidth="1"/>
    <col min="4103" max="4103" width="11.6640625" style="134" customWidth="1"/>
    <col min="4104" max="4106" width="6.109375" style="134" customWidth="1"/>
    <col min="4107" max="4108" width="11.6640625" style="134" customWidth="1"/>
    <col min="4109" max="4109" width="7.6640625" style="134" customWidth="1"/>
    <col min="4110" max="4111" width="10.77734375" style="134" customWidth="1"/>
    <col min="4112" max="4125" width="11.6640625" style="134" customWidth="1"/>
    <col min="4126" max="4126" width="12.109375" style="134" customWidth="1"/>
    <col min="4127" max="4127" width="11.6640625" style="134" customWidth="1"/>
    <col min="4128" max="4128" width="12.109375" style="134" customWidth="1"/>
    <col min="4129" max="4182" width="11.6640625" style="134" customWidth="1"/>
    <col min="4183" max="4353" width="9" style="134"/>
    <col min="4354" max="4354" width="5.6640625" style="134" customWidth="1"/>
    <col min="4355" max="4355" width="9" style="134"/>
    <col min="4356" max="4356" width="4.88671875" style="134" customWidth="1"/>
    <col min="4357" max="4357" width="45.21875" style="134" customWidth="1"/>
    <col min="4358" max="4358" width="13.109375" style="134" customWidth="1"/>
    <col min="4359" max="4359" width="11.6640625" style="134" customWidth="1"/>
    <col min="4360" max="4362" width="6.109375" style="134" customWidth="1"/>
    <col min="4363" max="4364" width="11.6640625" style="134" customWidth="1"/>
    <col min="4365" max="4365" width="7.6640625" style="134" customWidth="1"/>
    <col min="4366" max="4367" width="10.77734375" style="134" customWidth="1"/>
    <col min="4368" max="4381" width="11.6640625" style="134" customWidth="1"/>
    <col min="4382" max="4382" width="12.109375" style="134" customWidth="1"/>
    <col min="4383" max="4383" width="11.6640625" style="134" customWidth="1"/>
    <col min="4384" max="4384" width="12.109375" style="134" customWidth="1"/>
    <col min="4385" max="4438" width="11.6640625" style="134" customWidth="1"/>
    <col min="4439" max="4609" width="9" style="134"/>
    <col min="4610" max="4610" width="5.6640625" style="134" customWidth="1"/>
    <col min="4611" max="4611" width="9" style="134"/>
    <col min="4612" max="4612" width="4.88671875" style="134" customWidth="1"/>
    <col min="4613" max="4613" width="45.21875" style="134" customWidth="1"/>
    <col min="4614" max="4614" width="13.109375" style="134" customWidth="1"/>
    <col min="4615" max="4615" width="11.6640625" style="134" customWidth="1"/>
    <col min="4616" max="4618" width="6.109375" style="134" customWidth="1"/>
    <col min="4619" max="4620" width="11.6640625" style="134" customWidth="1"/>
    <col min="4621" max="4621" width="7.6640625" style="134" customWidth="1"/>
    <col min="4622" max="4623" width="10.77734375" style="134" customWidth="1"/>
    <col min="4624" max="4637" width="11.6640625" style="134" customWidth="1"/>
    <col min="4638" max="4638" width="12.109375" style="134" customWidth="1"/>
    <col min="4639" max="4639" width="11.6640625" style="134" customWidth="1"/>
    <col min="4640" max="4640" width="12.109375" style="134" customWidth="1"/>
    <col min="4641" max="4694" width="11.6640625" style="134" customWidth="1"/>
    <col min="4695" max="4865" width="9" style="134"/>
    <col min="4866" max="4866" width="5.6640625" style="134" customWidth="1"/>
    <col min="4867" max="4867" width="9" style="134"/>
    <col min="4868" max="4868" width="4.88671875" style="134" customWidth="1"/>
    <col min="4869" max="4869" width="45.21875" style="134" customWidth="1"/>
    <col min="4870" max="4870" width="13.109375" style="134" customWidth="1"/>
    <col min="4871" max="4871" width="11.6640625" style="134" customWidth="1"/>
    <col min="4872" max="4874" width="6.109375" style="134" customWidth="1"/>
    <col min="4875" max="4876" width="11.6640625" style="134" customWidth="1"/>
    <col min="4877" max="4877" width="7.6640625" style="134" customWidth="1"/>
    <col min="4878" max="4879" width="10.77734375" style="134" customWidth="1"/>
    <col min="4880" max="4893" width="11.6640625" style="134" customWidth="1"/>
    <col min="4894" max="4894" width="12.109375" style="134" customWidth="1"/>
    <col min="4895" max="4895" width="11.6640625" style="134" customWidth="1"/>
    <col min="4896" max="4896" width="12.109375" style="134" customWidth="1"/>
    <col min="4897" max="4950" width="11.6640625" style="134" customWidth="1"/>
    <col min="4951" max="5121" width="9" style="134"/>
    <col min="5122" max="5122" width="5.6640625" style="134" customWidth="1"/>
    <col min="5123" max="5123" width="9" style="134"/>
    <col min="5124" max="5124" width="4.88671875" style="134" customWidth="1"/>
    <col min="5125" max="5125" width="45.21875" style="134" customWidth="1"/>
    <col min="5126" max="5126" width="13.109375" style="134" customWidth="1"/>
    <col min="5127" max="5127" width="11.6640625" style="134" customWidth="1"/>
    <col min="5128" max="5130" width="6.109375" style="134" customWidth="1"/>
    <col min="5131" max="5132" width="11.6640625" style="134" customWidth="1"/>
    <col min="5133" max="5133" width="7.6640625" style="134" customWidth="1"/>
    <col min="5134" max="5135" width="10.77734375" style="134" customWidth="1"/>
    <col min="5136" max="5149" width="11.6640625" style="134" customWidth="1"/>
    <col min="5150" max="5150" width="12.109375" style="134" customWidth="1"/>
    <col min="5151" max="5151" width="11.6640625" style="134" customWidth="1"/>
    <col min="5152" max="5152" width="12.109375" style="134" customWidth="1"/>
    <col min="5153" max="5206" width="11.6640625" style="134" customWidth="1"/>
    <col min="5207" max="5377" width="9" style="134"/>
    <col min="5378" max="5378" width="5.6640625" style="134" customWidth="1"/>
    <col min="5379" max="5379" width="9" style="134"/>
    <col min="5380" max="5380" width="4.88671875" style="134" customWidth="1"/>
    <col min="5381" max="5381" width="45.21875" style="134" customWidth="1"/>
    <col min="5382" max="5382" width="13.109375" style="134" customWidth="1"/>
    <col min="5383" max="5383" width="11.6640625" style="134" customWidth="1"/>
    <col min="5384" max="5386" width="6.109375" style="134" customWidth="1"/>
    <col min="5387" max="5388" width="11.6640625" style="134" customWidth="1"/>
    <col min="5389" max="5389" width="7.6640625" style="134" customWidth="1"/>
    <col min="5390" max="5391" width="10.77734375" style="134" customWidth="1"/>
    <col min="5392" max="5405" width="11.6640625" style="134" customWidth="1"/>
    <col min="5406" max="5406" width="12.109375" style="134" customWidth="1"/>
    <col min="5407" max="5407" width="11.6640625" style="134" customWidth="1"/>
    <col min="5408" max="5408" width="12.109375" style="134" customWidth="1"/>
    <col min="5409" max="5462" width="11.6640625" style="134" customWidth="1"/>
    <col min="5463" max="5633" width="9" style="134"/>
    <col min="5634" max="5634" width="5.6640625" style="134" customWidth="1"/>
    <col min="5635" max="5635" width="9" style="134"/>
    <col min="5636" max="5636" width="4.88671875" style="134" customWidth="1"/>
    <col min="5637" max="5637" width="45.21875" style="134" customWidth="1"/>
    <col min="5638" max="5638" width="13.109375" style="134" customWidth="1"/>
    <col min="5639" max="5639" width="11.6640625" style="134" customWidth="1"/>
    <col min="5640" max="5642" width="6.109375" style="134" customWidth="1"/>
    <col min="5643" max="5644" width="11.6640625" style="134" customWidth="1"/>
    <col min="5645" max="5645" width="7.6640625" style="134" customWidth="1"/>
    <col min="5646" max="5647" width="10.77734375" style="134" customWidth="1"/>
    <col min="5648" max="5661" width="11.6640625" style="134" customWidth="1"/>
    <col min="5662" max="5662" width="12.109375" style="134" customWidth="1"/>
    <col min="5663" max="5663" width="11.6640625" style="134" customWidth="1"/>
    <col min="5664" max="5664" width="12.109375" style="134" customWidth="1"/>
    <col min="5665" max="5718" width="11.6640625" style="134" customWidth="1"/>
    <col min="5719" max="5889" width="9" style="134"/>
    <col min="5890" max="5890" width="5.6640625" style="134" customWidth="1"/>
    <col min="5891" max="5891" width="9" style="134"/>
    <col min="5892" max="5892" width="4.88671875" style="134" customWidth="1"/>
    <col min="5893" max="5893" width="45.21875" style="134" customWidth="1"/>
    <col min="5894" max="5894" width="13.109375" style="134" customWidth="1"/>
    <col min="5895" max="5895" width="11.6640625" style="134" customWidth="1"/>
    <col min="5896" max="5898" width="6.109375" style="134" customWidth="1"/>
    <col min="5899" max="5900" width="11.6640625" style="134" customWidth="1"/>
    <col min="5901" max="5901" width="7.6640625" style="134" customWidth="1"/>
    <col min="5902" max="5903" width="10.77734375" style="134" customWidth="1"/>
    <col min="5904" max="5917" width="11.6640625" style="134" customWidth="1"/>
    <col min="5918" max="5918" width="12.109375" style="134" customWidth="1"/>
    <col min="5919" max="5919" width="11.6640625" style="134" customWidth="1"/>
    <col min="5920" max="5920" width="12.109375" style="134" customWidth="1"/>
    <col min="5921" max="5974" width="11.6640625" style="134" customWidth="1"/>
    <col min="5975" max="6145" width="9" style="134"/>
    <col min="6146" max="6146" width="5.6640625" style="134" customWidth="1"/>
    <col min="6147" max="6147" width="9" style="134"/>
    <col min="6148" max="6148" width="4.88671875" style="134" customWidth="1"/>
    <col min="6149" max="6149" width="45.21875" style="134" customWidth="1"/>
    <col min="6150" max="6150" width="13.109375" style="134" customWidth="1"/>
    <col min="6151" max="6151" width="11.6640625" style="134" customWidth="1"/>
    <col min="6152" max="6154" width="6.109375" style="134" customWidth="1"/>
    <col min="6155" max="6156" width="11.6640625" style="134" customWidth="1"/>
    <col min="6157" max="6157" width="7.6640625" style="134" customWidth="1"/>
    <col min="6158" max="6159" width="10.77734375" style="134" customWidth="1"/>
    <col min="6160" max="6173" width="11.6640625" style="134" customWidth="1"/>
    <col min="6174" max="6174" width="12.109375" style="134" customWidth="1"/>
    <col min="6175" max="6175" width="11.6640625" style="134" customWidth="1"/>
    <col min="6176" max="6176" width="12.109375" style="134" customWidth="1"/>
    <col min="6177" max="6230" width="11.6640625" style="134" customWidth="1"/>
    <col min="6231" max="6401" width="9" style="134"/>
    <col min="6402" max="6402" width="5.6640625" style="134" customWidth="1"/>
    <col min="6403" max="6403" width="9" style="134"/>
    <col min="6404" max="6404" width="4.88671875" style="134" customWidth="1"/>
    <col min="6405" max="6405" width="45.21875" style="134" customWidth="1"/>
    <col min="6406" max="6406" width="13.109375" style="134" customWidth="1"/>
    <col min="6407" max="6407" width="11.6640625" style="134" customWidth="1"/>
    <col min="6408" max="6410" width="6.109375" style="134" customWidth="1"/>
    <col min="6411" max="6412" width="11.6640625" style="134" customWidth="1"/>
    <col min="6413" max="6413" width="7.6640625" style="134" customWidth="1"/>
    <col min="6414" max="6415" width="10.77734375" style="134" customWidth="1"/>
    <col min="6416" max="6429" width="11.6640625" style="134" customWidth="1"/>
    <col min="6430" max="6430" width="12.109375" style="134" customWidth="1"/>
    <col min="6431" max="6431" width="11.6640625" style="134" customWidth="1"/>
    <col min="6432" max="6432" width="12.109375" style="134" customWidth="1"/>
    <col min="6433" max="6486" width="11.6640625" style="134" customWidth="1"/>
    <col min="6487" max="6657" width="9" style="134"/>
    <col min="6658" max="6658" width="5.6640625" style="134" customWidth="1"/>
    <col min="6659" max="6659" width="9" style="134"/>
    <col min="6660" max="6660" width="4.88671875" style="134" customWidth="1"/>
    <col min="6661" max="6661" width="45.21875" style="134" customWidth="1"/>
    <col min="6662" max="6662" width="13.109375" style="134" customWidth="1"/>
    <col min="6663" max="6663" width="11.6640625" style="134" customWidth="1"/>
    <col min="6664" max="6666" width="6.109375" style="134" customWidth="1"/>
    <col min="6667" max="6668" width="11.6640625" style="134" customWidth="1"/>
    <col min="6669" max="6669" width="7.6640625" style="134" customWidth="1"/>
    <col min="6670" max="6671" width="10.77734375" style="134" customWidth="1"/>
    <col min="6672" max="6685" width="11.6640625" style="134" customWidth="1"/>
    <col min="6686" max="6686" width="12.109375" style="134" customWidth="1"/>
    <col min="6687" max="6687" width="11.6640625" style="134" customWidth="1"/>
    <col min="6688" max="6688" width="12.109375" style="134" customWidth="1"/>
    <col min="6689" max="6742" width="11.6640625" style="134" customWidth="1"/>
    <col min="6743" max="6913" width="9" style="134"/>
    <col min="6914" max="6914" width="5.6640625" style="134" customWidth="1"/>
    <col min="6915" max="6915" width="9" style="134"/>
    <col min="6916" max="6916" width="4.88671875" style="134" customWidth="1"/>
    <col min="6917" max="6917" width="45.21875" style="134" customWidth="1"/>
    <col min="6918" max="6918" width="13.109375" style="134" customWidth="1"/>
    <col min="6919" max="6919" width="11.6640625" style="134" customWidth="1"/>
    <col min="6920" max="6922" width="6.109375" style="134" customWidth="1"/>
    <col min="6923" max="6924" width="11.6640625" style="134" customWidth="1"/>
    <col min="6925" max="6925" width="7.6640625" style="134" customWidth="1"/>
    <col min="6926" max="6927" width="10.77734375" style="134" customWidth="1"/>
    <col min="6928" max="6941" width="11.6640625" style="134" customWidth="1"/>
    <col min="6942" max="6942" width="12.109375" style="134" customWidth="1"/>
    <col min="6943" max="6943" width="11.6640625" style="134" customWidth="1"/>
    <col min="6944" max="6944" width="12.109375" style="134" customWidth="1"/>
    <col min="6945" max="6998" width="11.6640625" style="134" customWidth="1"/>
    <col min="6999" max="7169" width="9" style="134"/>
    <col min="7170" max="7170" width="5.6640625" style="134" customWidth="1"/>
    <col min="7171" max="7171" width="9" style="134"/>
    <col min="7172" max="7172" width="4.88671875" style="134" customWidth="1"/>
    <col min="7173" max="7173" width="45.21875" style="134" customWidth="1"/>
    <col min="7174" max="7174" width="13.109375" style="134" customWidth="1"/>
    <col min="7175" max="7175" width="11.6640625" style="134" customWidth="1"/>
    <col min="7176" max="7178" width="6.109375" style="134" customWidth="1"/>
    <col min="7179" max="7180" width="11.6640625" style="134" customWidth="1"/>
    <col min="7181" max="7181" width="7.6640625" style="134" customWidth="1"/>
    <col min="7182" max="7183" width="10.77734375" style="134" customWidth="1"/>
    <col min="7184" max="7197" width="11.6640625" style="134" customWidth="1"/>
    <col min="7198" max="7198" width="12.109375" style="134" customWidth="1"/>
    <col min="7199" max="7199" width="11.6640625" style="134" customWidth="1"/>
    <col min="7200" max="7200" width="12.109375" style="134" customWidth="1"/>
    <col min="7201" max="7254" width="11.6640625" style="134" customWidth="1"/>
    <col min="7255" max="7425" width="9" style="134"/>
    <col min="7426" max="7426" width="5.6640625" style="134" customWidth="1"/>
    <col min="7427" max="7427" width="9" style="134"/>
    <col min="7428" max="7428" width="4.88671875" style="134" customWidth="1"/>
    <col min="7429" max="7429" width="45.21875" style="134" customWidth="1"/>
    <col min="7430" max="7430" width="13.109375" style="134" customWidth="1"/>
    <col min="7431" max="7431" width="11.6640625" style="134" customWidth="1"/>
    <col min="7432" max="7434" width="6.109375" style="134" customWidth="1"/>
    <col min="7435" max="7436" width="11.6640625" style="134" customWidth="1"/>
    <col min="7437" max="7437" width="7.6640625" style="134" customWidth="1"/>
    <col min="7438" max="7439" width="10.77734375" style="134" customWidth="1"/>
    <col min="7440" max="7453" width="11.6640625" style="134" customWidth="1"/>
    <col min="7454" max="7454" width="12.109375" style="134" customWidth="1"/>
    <col min="7455" max="7455" width="11.6640625" style="134" customWidth="1"/>
    <col min="7456" max="7456" width="12.109375" style="134" customWidth="1"/>
    <col min="7457" max="7510" width="11.6640625" style="134" customWidth="1"/>
    <col min="7511" max="7681" width="9" style="134"/>
    <col min="7682" max="7682" width="5.6640625" style="134" customWidth="1"/>
    <col min="7683" max="7683" width="9" style="134"/>
    <col min="7684" max="7684" width="4.88671875" style="134" customWidth="1"/>
    <col min="7685" max="7685" width="45.21875" style="134" customWidth="1"/>
    <col min="7686" max="7686" width="13.109375" style="134" customWidth="1"/>
    <col min="7687" max="7687" width="11.6640625" style="134" customWidth="1"/>
    <col min="7688" max="7690" width="6.109375" style="134" customWidth="1"/>
    <col min="7691" max="7692" width="11.6640625" style="134" customWidth="1"/>
    <col min="7693" max="7693" width="7.6640625" style="134" customWidth="1"/>
    <col min="7694" max="7695" width="10.77734375" style="134" customWidth="1"/>
    <col min="7696" max="7709" width="11.6640625" style="134" customWidth="1"/>
    <col min="7710" max="7710" width="12.109375" style="134" customWidth="1"/>
    <col min="7711" max="7711" width="11.6640625" style="134" customWidth="1"/>
    <col min="7712" max="7712" width="12.109375" style="134" customWidth="1"/>
    <col min="7713" max="7766" width="11.6640625" style="134" customWidth="1"/>
    <col min="7767" max="7937" width="9" style="134"/>
    <col min="7938" max="7938" width="5.6640625" style="134" customWidth="1"/>
    <col min="7939" max="7939" width="9" style="134"/>
    <col min="7940" max="7940" width="4.88671875" style="134" customWidth="1"/>
    <col min="7941" max="7941" width="45.21875" style="134" customWidth="1"/>
    <col min="7942" max="7942" width="13.109375" style="134" customWidth="1"/>
    <col min="7943" max="7943" width="11.6640625" style="134" customWidth="1"/>
    <col min="7944" max="7946" width="6.109375" style="134" customWidth="1"/>
    <col min="7947" max="7948" width="11.6640625" style="134" customWidth="1"/>
    <col min="7949" max="7949" width="7.6640625" style="134" customWidth="1"/>
    <col min="7950" max="7951" width="10.77734375" style="134" customWidth="1"/>
    <col min="7952" max="7965" width="11.6640625" style="134" customWidth="1"/>
    <col min="7966" max="7966" width="12.109375" style="134" customWidth="1"/>
    <col min="7967" max="7967" width="11.6640625" style="134" customWidth="1"/>
    <col min="7968" max="7968" width="12.109375" style="134" customWidth="1"/>
    <col min="7969" max="8022" width="11.6640625" style="134" customWidth="1"/>
    <col min="8023" max="8193" width="9" style="134"/>
    <col min="8194" max="8194" width="5.6640625" style="134" customWidth="1"/>
    <col min="8195" max="8195" width="9" style="134"/>
    <col min="8196" max="8196" width="4.88671875" style="134" customWidth="1"/>
    <col min="8197" max="8197" width="45.21875" style="134" customWidth="1"/>
    <col min="8198" max="8198" width="13.109375" style="134" customWidth="1"/>
    <col min="8199" max="8199" width="11.6640625" style="134" customWidth="1"/>
    <col min="8200" max="8202" width="6.109375" style="134" customWidth="1"/>
    <col min="8203" max="8204" width="11.6640625" style="134" customWidth="1"/>
    <col min="8205" max="8205" width="7.6640625" style="134" customWidth="1"/>
    <col min="8206" max="8207" width="10.77734375" style="134" customWidth="1"/>
    <col min="8208" max="8221" width="11.6640625" style="134" customWidth="1"/>
    <col min="8222" max="8222" width="12.109375" style="134" customWidth="1"/>
    <col min="8223" max="8223" width="11.6640625" style="134" customWidth="1"/>
    <col min="8224" max="8224" width="12.109375" style="134" customWidth="1"/>
    <col min="8225" max="8278" width="11.6640625" style="134" customWidth="1"/>
    <col min="8279" max="8449" width="9" style="134"/>
    <col min="8450" max="8450" width="5.6640625" style="134" customWidth="1"/>
    <col min="8451" max="8451" width="9" style="134"/>
    <col min="8452" max="8452" width="4.88671875" style="134" customWidth="1"/>
    <col min="8453" max="8453" width="45.21875" style="134" customWidth="1"/>
    <col min="8454" max="8454" width="13.109375" style="134" customWidth="1"/>
    <col min="8455" max="8455" width="11.6640625" style="134" customWidth="1"/>
    <col min="8456" max="8458" width="6.109375" style="134" customWidth="1"/>
    <col min="8459" max="8460" width="11.6640625" style="134" customWidth="1"/>
    <col min="8461" max="8461" width="7.6640625" style="134" customWidth="1"/>
    <col min="8462" max="8463" width="10.77734375" style="134" customWidth="1"/>
    <col min="8464" max="8477" width="11.6640625" style="134" customWidth="1"/>
    <col min="8478" max="8478" width="12.109375" style="134" customWidth="1"/>
    <col min="8479" max="8479" width="11.6640625" style="134" customWidth="1"/>
    <col min="8480" max="8480" width="12.109375" style="134" customWidth="1"/>
    <col min="8481" max="8534" width="11.6640625" style="134" customWidth="1"/>
    <col min="8535" max="8705" width="9" style="134"/>
    <col min="8706" max="8706" width="5.6640625" style="134" customWidth="1"/>
    <col min="8707" max="8707" width="9" style="134"/>
    <col min="8708" max="8708" width="4.88671875" style="134" customWidth="1"/>
    <col min="8709" max="8709" width="45.21875" style="134" customWidth="1"/>
    <col min="8710" max="8710" width="13.109375" style="134" customWidth="1"/>
    <col min="8711" max="8711" width="11.6640625" style="134" customWidth="1"/>
    <col min="8712" max="8714" width="6.109375" style="134" customWidth="1"/>
    <col min="8715" max="8716" width="11.6640625" style="134" customWidth="1"/>
    <col min="8717" max="8717" width="7.6640625" style="134" customWidth="1"/>
    <col min="8718" max="8719" width="10.77734375" style="134" customWidth="1"/>
    <col min="8720" max="8733" width="11.6640625" style="134" customWidth="1"/>
    <col min="8734" max="8734" width="12.109375" style="134" customWidth="1"/>
    <col min="8735" max="8735" width="11.6640625" style="134" customWidth="1"/>
    <col min="8736" max="8736" width="12.109375" style="134" customWidth="1"/>
    <col min="8737" max="8790" width="11.6640625" style="134" customWidth="1"/>
    <col min="8791" max="8961" width="9" style="134"/>
    <col min="8962" max="8962" width="5.6640625" style="134" customWidth="1"/>
    <col min="8963" max="8963" width="9" style="134"/>
    <col min="8964" max="8964" width="4.88671875" style="134" customWidth="1"/>
    <col min="8965" max="8965" width="45.21875" style="134" customWidth="1"/>
    <col min="8966" max="8966" width="13.109375" style="134" customWidth="1"/>
    <col min="8967" max="8967" width="11.6640625" style="134" customWidth="1"/>
    <col min="8968" max="8970" width="6.109375" style="134" customWidth="1"/>
    <col min="8971" max="8972" width="11.6640625" style="134" customWidth="1"/>
    <col min="8973" max="8973" width="7.6640625" style="134" customWidth="1"/>
    <col min="8974" max="8975" width="10.77734375" style="134" customWidth="1"/>
    <col min="8976" max="8989" width="11.6640625" style="134" customWidth="1"/>
    <col min="8990" max="8990" width="12.109375" style="134" customWidth="1"/>
    <col min="8991" max="8991" width="11.6640625" style="134" customWidth="1"/>
    <col min="8992" max="8992" width="12.109375" style="134" customWidth="1"/>
    <col min="8993" max="9046" width="11.6640625" style="134" customWidth="1"/>
    <col min="9047" max="9217" width="9" style="134"/>
    <col min="9218" max="9218" width="5.6640625" style="134" customWidth="1"/>
    <col min="9219" max="9219" width="9" style="134"/>
    <col min="9220" max="9220" width="4.88671875" style="134" customWidth="1"/>
    <col min="9221" max="9221" width="45.21875" style="134" customWidth="1"/>
    <col min="9222" max="9222" width="13.109375" style="134" customWidth="1"/>
    <col min="9223" max="9223" width="11.6640625" style="134" customWidth="1"/>
    <col min="9224" max="9226" width="6.109375" style="134" customWidth="1"/>
    <col min="9227" max="9228" width="11.6640625" style="134" customWidth="1"/>
    <col min="9229" max="9229" width="7.6640625" style="134" customWidth="1"/>
    <col min="9230" max="9231" width="10.77734375" style="134" customWidth="1"/>
    <col min="9232" max="9245" width="11.6640625" style="134" customWidth="1"/>
    <col min="9246" max="9246" width="12.109375" style="134" customWidth="1"/>
    <col min="9247" max="9247" width="11.6640625" style="134" customWidth="1"/>
    <col min="9248" max="9248" width="12.109375" style="134" customWidth="1"/>
    <col min="9249" max="9302" width="11.6640625" style="134" customWidth="1"/>
    <col min="9303" max="9473" width="9" style="134"/>
    <col min="9474" max="9474" width="5.6640625" style="134" customWidth="1"/>
    <col min="9475" max="9475" width="9" style="134"/>
    <col min="9476" max="9476" width="4.88671875" style="134" customWidth="1"/>
    <col min="9477" max="9477" width="45.21875" style="134" customWidth="1"/>
    <col min="9478" max="9478" width="13.109375" style="134" customWidth="1"/>
    <col min="9479" max="9479" width="11.6640625" style="134" customWidth="1"/>
    <col min="9480" max="9482" width="6.109375" style="134" customWidth="1"/>
    <col min="9483" max="9484" width="11.6640625" style="134" customWidth="1"/>
    <col min="9485" max="9485" width="7.6640625" style="134" customWidth="1"/>
    <col min="9486" max="9487" width="10.77734375" style="134" customWidth="1"/>
    <col min="9488" max="9501" width="11.6640625" style="134" customWidth="1"/>
    <col min="9502" max="9502" width="12.109375" style="134" customWidth="1"/>
    <col min="9503" max="9503" width="11.6640625" style="134" customWidth="1"/>
    <col min="9504" max="9504" width="12.109375" style="134" customWidth="1"/>
    <col min="9505" max="9558" width="11.6640625" style="134" customWidth="1"/>
    <col min="9559" max="9729" width="9" style="134"/>
    <col min="9730" max="9730" width="5.6640625" style="134" customWidth="1"/>
    <col min="9731" max="9731" width="9" style="134"/>
    <col min="9732" max="9732" width="4.88671875" style="134" customWidth="1"/>
    <col min="9733" max="9733" width="45.21875" style="134" customWidth="1"/>
    <col min="9734" max="9734" width="13.109375" style="134" customWidth="1"/>
    <col min="9735" max="9735" width="11.6640625" style="134" customWidth="1"/>
    <col min="9736" max="9738" width="6.109375" style="134" customWidth="1"/>
    <col min="9739" max="9740" width="11.6640625" style="134" customWidth="1"/>
    <col min="9741" max="9741" width="7.6640625" style="134" customWidth="1"/>
    <col min="9742" max="9743" width="10.77734375" style="134" customWidth="1"/>
    <col min="9744" max="9757" width="11.6640625" style="134" customWidth="1"/>
    <col min="9758" max="9758" width="12.109375" style="134" customWidth="1"/>
    <col min="9759" max="9759" width="11.6640625" style="134" customWidth="1"/>
    <col min="9760" max="9760" width="12.109375" style="134" customWidth="1"/>
    <col min="9761" max="9814" width="11.6640625" style="134" customWidth="1"/>
    <col min="9815" max="9985" width="9" style="134"/>
    <col min="9986" max="9986" width="5.6640625" style="134" customWidth="1"/>
    <col min="9987" max="9987" width="9" style="134"/>
    <col min="9988" max="9988" width="4.88671875" style="134" customWidth="1"/>
    <col min="9989" max="9989" width="45.21875" style="134" customWidth="1"/>
    <col min="9990" max="9990" width="13.109375" style="134" customWidth="1"/>
    <col min="9991" max="9991" width="11.6640625" style="134" customWidth="1"/>
    <col min="9992" max="9994" width="6.109375" style="134" customWidth="1"/>
    <col min="9995" max="9996" width="11.6640625" style="134" customWidth="1"/>
    <col min="9997" max="9997" width="7.6640625" style="134" customWidth="1"/>
    <col min="9998" max="9999" width="10.77734375" style="134" customWidth="1"/>
    <col min="10000" max="10013" width="11.6640625" style="134" customWidth="1"/>
    <col min="10014" max="10014" width="12.109375" style="134" customWidth="1"/>
    <col min="10015" max="10015" width="11.6640625" style="134" customWidth="1"/>
    <col min="10016" max="10016" width="12.109375" style="134" customWidth="1"/>
    <col min="10017" max="10070" width="11.6640625" style="134" customWidth="1"/>
    <col min="10071" max="10241" width="9" style="134"/>
    <col min="10242" max="10242" width="5.6640625" style="134" customWidth="1"/>
    <col min="10243" max="10243" width="9" style="134"/>
    <col min="10244" max="10244" width="4.88671875" style="134" customWidth="1"/>
    <col min="10245" max="10245" width="45.21875" style="134" customWidth="1"/>
    <col min="10246" max="10246" width="13.109375" style="134" customWidth="1"/>
    <col min="10247" max="10247" width="11.6640625" style="134" customWidth="1"/>
    <col min="10248" max="10250" width="6.109375" style="134" customWidth="1"/>
    <col min="10251" max="10252" width="11.6640625" style="134" customWidth="1"/>
    <col min="10253" max="10253" width="7.6640625" style="134" customWidth="1"/>
    <col min="10254" max="10255" width="10.77734375" style="134" customWidth="1"/>
    <col min="10256" max="10269" width="11.6640625" style="134" customWidth="1"/>
    <col min="10270" max="10270" width="12.109375" style="134" customWidth="1"/>
    <col min="10271" max="10271" width="11.6640625" style="134" customWidth="1"/>
    <col min="10272" max="10272" width="12.109375" style="134" customWidth="1"/>
    <col min="10273" max="10326" width="11.6640625" style="134" customWidth="1"/>
    <col min="10327" max="10497" width="9" style="134"/>
    <col min="10498" max="10498" width="5.6640625" style="134" customWidth="1"/>
    <col min="10499" max="10499" width="9" style="134"/>
    <col min="10500" max="10500" width="4.88671875" style="134" customWidth="1"/>
    <col min="10501" max="10501" width="45.21875" style="134" customWidth="1"/>
    <col min="10502" max="10502" width="13.109375" style="134" customWidth="1"/>
    <col min="10503" max="10503" width="11.6640625" style="134" customWidth="1"/>
    <col min="10504" max="10506" width="6.109375" style="134" customWidth="1"/>
    <col min="10507" max="10508" width="11.6640625" style="134" customWidth="1"/>
    <col min="10509" max="10509" width="7.6640625" style="134" customWidth="1"/>
    <col min="10510" max="10511" width="10.77734375" style="134" customWidth="1"/>
    <col min="10512" max="10525" width="11.6640625" style="134" customWidth="1"/>
    <col min="10526" max="10526" width="12.109375" style="134" customWidth="1"/>
    <col min="10527" max="10527" width="11.6640625" style="134" customWidth="1"/>
    <col min="10528" max="10528" width="12.109375" style="134" customWidth="1"/>
    <col min="10529" max="10582" width="11.6640625" style="134" customWidth="1"/>
    <col min="10583" max="10753" width="9" style="134"/>
    <col min="10754" max="10754" width="5.6640625" style="134" customWidth="1"/>
    <col min="10755" max="10755" width="9" style="134"/>
    <col min="10756" max="10756" width="4.88671875" style="134" customWidth="1"/>
    <col min="10757" max="10757" width="45.21875" style="134" customWidth="1"/>
    <col min="10758" max="10758" width="13.109375" style="134" customWidth="1"/>
    <col min="10759" max="10759" width="11.6640625" style="134" customWidth="1"/>
    <col min="10760" max="10762" width="6.109375" style="134" customWidth="1"/>
    <col min="10763" max="10764" width="11.6640625" style="134" customWidth="1"/>
    <col min="10765" max="10765" width="7.6640625" style="134" customWidth="1"/>
    <col min="10766" max="10767" width="10.77734375" style="134" customWidth="1"/>
    <col min="10768" max="10781" width="11.6640625" style="134" customWidth="1"/>
    <col min="10782" max="10782" width="12.109375" style="134" customWidth="1"/>
    <col min="10783" max="10783" width="11.6640625" style="134" customWidth="1"/>
    <col min="10784" max="10784" width="12.109375" style="134" customWidth="1"/>
    <col min="10785" max="10838" width="11.6640625" style="134" customWidth="1"/>
    <col min="10839" max="11009" width="9" style="134"/>
    <col min="11010" max="11010" width="5.6640625" style="134" customWidth="1"/>
    <col min="11011" max="11011" width="9" style="134"/>
    <col min="11012" max="11012" width="4.88671875" style="134" customWidth="1"/>
    <col min="11013" max="11013" width="45.21875" style="134" customWidth="1"/>
    <col min="11014" max="11014" width="13.109375" style="134" customWidth="1"/>
    <col min="11015" max="11015" width="11.6640625" style="134" customWidth="1"/>
    <col min="11016" max="11018" width="6.109375" style="134" customWidth="1"/>
    <col min="11019" max="11020" width="11.6640625" style="134" customWidth="1"/>
    <col min="11021" max="11021" width="7.6640625" style="134" customWidth="1"/>
    <col min="11022" max="11023" width="10.77734375" style="134" customWidth="1"/>
    <col min="11024" max="11037" width="11.6640625" style="134" customWidth="1"/>
    <col min="11038" max="11038" width="12.109375" style="134" customWidth="1"/>
    <col min="11039" max="11039" width="11.6640625" style="134" customWidth="1"/>
    <col min="11040" max="11040" width="12.109375" style="134" customWidth="1"/>
    <col min="11041" max="11094" width="11.6640625" style="134" customWidth="1"/>
    <col min="11095" max="11265" width="9" style="134"/>
    <col min="11266" max="11266" width="5.6640625" style="134" customWidth="1"/>
    <col min="11267" max="11267" width="9" style="134"/>
    <col min="11268" max="11268" width="4.88671875" style="134" customWidth="1"/>
    <col min="11269" max="11269" width="45.21875" style="134" customWidth="1"/>
    <col min="11270" max="11270" width="13.109375" style="134" customWidth="1"/>
    <col min="11271" max="11271" width="11.6640625" style="134" customWidth="1"/>
    <col min="11272" max="11274" width="6.109375" style="134" customWidth="1"/>
    <col min="11275" max="11276" width="11.6640625" style="134" customWidth="1"/>
    <col min="11277" max="11277" width="7.6640625" style="134" customWidth="1"/>
    <col min="11278" max="11279" width="10.77734375" style="134" customWidth="1"/>
    <col min="11280" max="11293" width="11.6640625" style="134" customWidth="1"/>
    <col min="11294" max="11294" width="12.109375" style="134" customWidth="1"/>
    <col min="11295" max="11295" width="11.6640625" style="134" customWidth="1"/>
    <col min="11296" max="11296" width="12.109375" style="134" customWidth="1"/>
    <col min="11297" max="11350" width="11.6640625" style="134" customWidth="1"/>
    <col min="11351" max="11521" width="9" style="134"/>
    <col min="11522" max="11522" width="5.6640625" style="134" customWidth="1"/>
    <col min="11523" max="11523" width="9" style="134"/>
    <col min="11524" max="11524" width="4.88671875" style="134" customWidth="1"/>
    <col min="11525" max="11525" width="45.21875" style="134" customWidth="1"/>
    <col min="11526" max="11526" width="13.109375" style="134" customWidth="1"/>
    <col min="11527" max="11527" width="11.6640625" style="134" customWidth="1"/>
    <col min="11528" max="11530" width="6.109375" style="134" customWidth="1"/>
    <col min="11531" max="11532" width="11.6640625" style="134" customWidth="1"/>
    <col min="11533" max="11533" width="7.6640625" style="134" customWidth="1"/>
    <col min="11534" max="11535" width="10.77734375" style="134" customWidth="1"/>
    <col min="11536" max="11549" width="11.6640625" style="134" customWidth="1"/>
    <col min="11550" max="11550" width="12.109375" style="134" customWidth="1"/>
    <col min="11551" max="11551" width="11.6640625" style="134" customWidth="1"/>
    <col min="11552" max="11552" width="12.109375" style="134" customWidth="1"/>
    <col min="11553" max="11606" width="11.6640625" style="134" customWidth="1"/>
    <col min="11607" max="11777" width="9" style="134"/>
    <col min="11778" max="11778" width="5.6640625" style="134" customWidth="1"/>
    <col min="11779" max="11779" width="9" style="134"/>
    <col min="11780" max="11780" width="4.88671875" style="134" customWidth="1"/>
    <col min="11781" max="11781" width="45.21875" style="134" customWidth="1"/>
    <col min="11782" max="11782" width="13.109375" style="134" customWidth="1"/>
    <col min="11783" max="11783" width="11.6640625" style="134" customWidth="1"/>
    <col min="11784" max="11786" width="6.109375" style="134" customWidth="1"/>
    <col min="11787" max="11788" width="11.6640625" style="134" customWidth="1"/>
    <col min="11789" max="11789" width="7.6640625" style="134" customWidth="1"/>
    <col min="11790" max="11791" width="10.77734375" style="134" customWidth="1"/>
    <col min="11792" max="11805" width="11.6640625" style="134" customWidth="1"/>
    <col min="11806" max="11806" width="12.109375" style="134" customWidth="1"/>
    <col min="11807" max="11807" width="11.6640625" style="134" customWidth="1"/>
    <col min="11808" max="11808" width="12.109375" style="134" customWidth="1"/>
    <col min="11809" max="11862" width="11.6640625" style="134" customWidth="1"/>
    <col min="11863" max="12033" width="9" style="134"/>
    <col min="12034" max="12034" width="5.6640625" style="134" customWidth="1"/>
    <col min="12035" max="12035" width="9" style="134"/>
    <col min="12036" max="12036" width="4.88671875" style="134" customWidth="1"/>
    <col min="12037" max="12037" width="45.21875" style="134" customWidth="1"/>
    <col min="12038" max="12038" width="13.109375" style="134" customWidth="1"/>
    <col min="12039" max="12039" width="11.6640625" style="134" customWidth="1"/>
    <col min="12040" max="12042" width="6.109375" style="134" customWidth="1"/>
    <col min="12043" max="12044" width="11.6640625" style="134" customWidth="1"/>
    <col min="12045" max="12045" width="7.6640625" style="134" customWidth="1"/>
    <col min="12046" max="12047" width="10.77734375" style="134" customWidth="1"/>
    <col min="12048" max="12061" width="11.6640625" style="134" customWidth="1"/>
    <col min="12062" max="12062" width="12.109375" style="134" customWidth="1"/>
    <col min="12063" max="12063" width="11.6640625" style="134" customWidth="1"/>
    <col min="12064" max="12064" width="12.109375" style="134" customWidth="1"/>
    <col min="12065" max="12118" width="11.6640625" style="134" customWidth="1"/>
    <col min="12119" max="12289" width="9" style="134"/>
    <col min="12290" max="12290" width="5.6640625" style="134" customWidth="1"/>
    <col min="12291" max="12291" width="9" style="134"/>
    <col min="12292" max="12292" width="4.88671875" style="134" customWidth="1"/>
    <col min="12293" max="12293" width="45.21875" style="134" customWidth="1"/>
    <col min="12294" max="12294" width="13.109375" style="134" customWidth="1"/>
    <col min="12295" max="12295" width="11.6640625" style="134" customWidth="1"/>
    <col min="12296" max="12298" width="6.109375" style="134" customWidth="1"/>
    <col min="12299" max="12300" width="11.6640625" style="134" customWidth="1"/>
    <col min="12301" max="12301" width="7.6640625" style="134" customWidth="1"/>
    <col min="12302" max="12303" width="10.77734375" style="134" customWidth="1"/>
    <col min="12304" max="12317" width="11.6640625" style="134" customWidth="1"/>
    <col min="12318" max="12318" width="12.109375" style="134" customWidth="1"/>
    <col min="12319" max="12319" width="11.6640625" style="134" customWidth="1"/>
    <col min="12320" max="12320" width="12.109375" style="134" customWidth="1"/>
    <col min="12321" max="12374" width="11.6640625" style="134" customWidth="1"/>
    <col min="12375" max="12545" width="9" style="134"/>
    <col min="12546" max="12546" width="5.6640625" style="134" customWidth="1"/>
    <col min="12547" max="12547" width="9" style="134"/>
    <col min="12548" max="12548" width="4.88671875" style="134" customWidth="1"/>
    <col min="12549" max="12549" width="45.21875" style="134" customWidth="1"/>
    <col min="12550" max="12550" width="13.109375" style="134" customWidth="1"/>
    <col min="12551" max="12551" width="11.6640625" style="134" customWidth="1"/>
    <col min="12552" max="12554" width="6.109375" style="134" customWidth="1"/>
    <col min="12555" max="12556" width="11.6640625" style="134" customWidth="1"/>
    <col min="12557" max="12557" width="7.6640625" style="134" customWidth="1"/>
    <col min="12558" max="12559" width="10.77734375" style="134" customWidth="1"/>
    <col min="12560" max="12573" width="11.6640625" style="134" customWidth="1"/>
    <col min="12574" max="12574" width="12.109375" style="134" customWidth="1"/>
    <col min="12575" max="12575" width="11.6640625" style="134" customWidth="1"/>
    <col min="12576" max="12576" width="12.109375" style="134" customWidth="1"/>
    <col min="12577" max="12630" width="11.6640625" style="134" customWidth="1"/>
    <col min="12631" max="12801" width="9" style="134"/>
    <col min="12802" max="12802" width="5.6640625" style="134" customWidth="1"/>
    <col min="12803" max="12803" width="9" style="134"/>
    <col min="12804" max="12804" width="4.88671875" style="134" customWidth="1"/>
    <col min="12805" max="12805" width="45.21875" style="134" customWidth="1"/>
    <col min="12806" max="12806" width="13.109375" style="134" customWidth="1"/>
    <col min="12807" max="12807" width="11.6640625" style="134" customWidth="1"/>
    <col min="12808" max="12810" width="6.109375" style="134" customWidth="1"/>
    <col min="12811" max="12812" width="11.6640625" style="134" customWidth="1"/>
    <col min="12813" max="12813" width="7.6640625" style="134" customWidth="1"/>
    <col min="12814" max="12815" width="10.77734375" style="134" customWidth="1"/>
    <col min="12816" max="12829" width="11.6640625" style="134" customWidth="1"/>
    <col min="12830" max="12830" width="12.109375" style="134" customWidth="1"/>
    <col min="12831" max="12831" width="11.6640625" style="134" customWidth="1"/>
    <col min="12832" max="12832" width="12.109375" style="134" customWidth="1"/>
    <col min="12833" max="12886" width="11.6640625" style="134" customWidth="1"/>
    <col min="12887" max="13057" width="9" style="134"/>
    <col min="13058" max="13058" width="5.6640625" style="134" customWidth="1"/>
    <col min="13059" max="13059" width="9" style="134"/>
    <col min="13060" max="13060" width="4.88671875" style="134" customWidth="1"/>
    <col min="13061" max="13061" width="45.21875" style="134" customWidth="1"/>
    <col min="13062" max="13062" width="13.109375" style="134" customWidth="1"/>
    <col min="13063" max="13063" width="11.6640625" style="134" customWidth="1"/>
    <col min="13064" max="13066" width="6.109375" style="134" customWidth="1"/>
    <col min="13067" max="13068" width="11.6640625" style="134" customWidth="1"/>
    <col min="13069" max="13069" width="7.6640625" style="134" customWidth="1"/>
    <col min="13070" max="13071" width="10.77734375" style="134" customWidth="1"/>
    <col min="13072" max="13085" width="11.6640625" style="134" customWidth="1"/>
    <col min="13086" max="13086" width="12.109375" style="134" customWidth="1"/>
    <col min="13087" max="13087" width="11.6640625" style="134" customWidth="1"/>
    <col min="13088" max="13088" width="12.109375" style="134" customWidth="1"/>
    <col min="13089" max="13142" width="11.6640625" style="134" customWidth="1"/>
    <col min="13143" max="13313" width="9" style="134"/>
    <col min="13314" max="13314" width="5.6640625" style="134" customWidth="1"/>
    <col min="13315" max="13315" width="9" style="134"/>
    <col min="13316" max="13316" width="4.88671875" style="134" customWidth="1"/>
    <col min="13317" max="13317" width="45.21875" style="134" customWidth="1"/>
    <col min="13318" max="13318" width="13.109375" style="134" customWidth="1"/>
    <col min="13319" max="13319" width="11.6640625" style="134" customWidth="1"/>
    <col min="13320" max="13322" width="6.109375" style="134" customWidth="1"/>
    <col min="13323" max="13324" width="11.6640625" style="134" customWidth="1"/>
    <col min="13325" max="13325" width="7.6640625" style="134" customWidth="1"/>
    <col min="13326" max="13327" width="10.77734375" style="134" customWidth="1"/>
    <col min="13328" max="13341" width="11.6640625" style="134" customWidth="1"/>
    <col min="13342" max="13342" width="12.109375" style="134" customWidth="1"/>
    <col min="13343" max="13343" width="11.6640625" style="134" customWidth="1"/>
    <col min="13344" max="13344" width="12.109375" style="134" customWidth="1"/>
    <col min="13345" max="13398" width="11.6640625" style="134" customWidth="1"/>
    <col min="13399" max="13569" width="9" style="134"/>
    <col min="13570" max="13570" width="5.6640625" style="134" customWidth="1"/>
    <col min="13571" max="13571" width="9" style="134"/>
    <col min="13572" max="13572" width="4.88671875" style="134" customWidth="1"/>
    <col min="13573" max="13573" width="45.21875" style="134" customWidth="1"/>
    <col min="13574" max="13574" width="13.109375" style="134" customWidth="1"/>
    <col min="13575" max="13575" width="11.6640625" style="134" customWidth="1"/>
    <col min="13576" max="13578" width="6.109375" style="134" customWidth="1"/>
    <col min="13579" max="13580" width="11.6640625" style="134" customWidth="1"/>
    <col min="13581" max="13581" width="7.6640625" style="134" customWidth="1"/>
    <col min="13582" max="13583" width="10.77734375" style="134" customWidth="1"/>
    <col min="13584" max="13597" width="11.6640625" style="134" customWidth="1"/>
    <col min="13598" max="13598" width="12.109375" style="134" customWidth="1"/>
    <col min="13599" max="13599" width="11.6640625" style="134" customWidth="1"/>
    <col min="13600" max="13600" width="12.109375" style="134" customWidth="1"/>
    <col min="13601" max="13654" width="11.6640625" style="134" customWidth="1"/>
    <col min="13655" max="13825" width="9" style="134"/>
    <col min="13826" max="13826" width="5.6640625" style="134" customWidth="1"/>
    <col min="13827" max="13827" width="9" style="134"/>
    <col min="13828" max="13828" width="4.88671875" style="134" customWidth="1"/>
    <col min="13829" max="13829" width="45.21875" style="134" customWidth="1"/>
    <col min="13830" max="13830" width="13.109375" style="134" customWidth="1"/>
    <col min="13831" max="13831" width="11.6640625" style="134" customWidth="1"/>
    <col min="13832" max="13834" width="6.109375" style="134" customWidth="1"/>
    <col min="13835" max="13836" width="11.6640625" style="134" customWidth="1"/>
    <col min="13837" max="13837" width="7.6640625" style="134" customWidth="1"/>
    <col min="13838" max="13839" width="10.77734375" style="134" customWidth="1"/>
    <col min="13840" max="13853" width="11.6640625" style="134" customWidth="1"/>
    <col min="13854" max="13854" width="12.109375" style="134" customWidth="1"/>
    <col min="13855" max="13855" width="11.6640625" style="134" customWidth="1"/>
    <col min="13856" max="13856" width="12.109375" style="134" customWidth="1"/>
    <col min="13857" max="13910" width="11.6640625" style="134" customWidth="1"/>
    <col min="13911" max="14081" width="9" style="134"/>
    <col min="14082" max="14082" width="5.6640625" style="134" customWidth="1"/>
    <col min="14083" max="14083" width="9" style="134"/>
    <col min="14084" max="14084" width="4.88671875" style="134" customWidth="1"/>
    <col min="14085" max="14085" width="45.21875" style="134" customWidth="1"/>
    <col min="14086" max="14086" width="13.109375" style="134" customWidth="1"/>
    <col min="14087" max="14087" width="11.6640625" style="134" customWidth="1"/>
    <col min="14088" max="14090" width="6.109375" style="134" customWidth="1"/>
    <col min="14091" max="14092" width="11.6640625" style="134" customWidth="1"/>
    <col min="14093" max="14093" width="7.6640625" style="134" customWidth="1"/>
    <col min="14094" max="14095" width="10.77734375" style="134" customWidth="1"/>
    <col min="14096" max="14109" width="11.6640625" style="134" customWidth="1"/>
    <col min="14110" max="14110" width="12.109375" style="134" customWidth="1"/>
    <col min="14111" max="14111" width="11.6640625" style="134" customWidth="1"/>
    <col min="14112" max="14112" width="12.109375" style="134" customWidth="1"/>
    <col min="14113" max="14166" width="11.6640625" style="134" customWidth="1"/>
    <col min="14167" max="14337" width="9" style="134"/>
    <col min="14338" max="14338" width="5.6640625" style="134" customWidth="1"/>
    <col min="14339" max="14339" width="9" style="134"/>
    <col min="14340" max="14340" width="4.88671875" style="134" customWidth="1"/>
    <col min="14341" max="14341" width="45.21875" style="134" customWidth="1"/>
    <col min="14342" max="14342" width="13.109375" style="134" customWidth="1"/>
    <col min="14343" max="14343" width="11.6640625" style="134" customWidth="1"/>
    <col min="14344" max="14346" width="6.109375" style="134" customWidth="1"/>
    <col min="14347" max="14348" width="11.6640625" style="134" customWidth="1"/>
    <col min="14349" max="14349" width="7.6640625" style="134" customWidth="1"/>
    <col min="14350" max="14351" width="10.77734375" style="134" customWidth="1"/>
    <col min="14352" max="14365" width="11.6640625" style="134" customWidth="1"/>
    <col min="14366" max="14366" width="12.109375" style="134" customWidth="1"/>
    <col min="14367" max="14367" width="11.6640625" style="134" customWidth="1"/>
    <col min="14368" max="14368" width="12.109375" style="134" customWidth="1"/>
    <col min="14369" max="14422" width="11.6640625" style="134" customWidth="1"/>
    <col min="14423" max="14593" width="9" style="134"/>
    <col min="14594" max="14594" width="5.6640625" style="134" customWidth="1"/>
    <col min="14595" max="14595" width="9" style="134"/>
    <col min="14596" max="14596" width="4.88671875" style="134" customWidth="1"/>
    <col min="14597" max="14597" width="45.21875" style="134" customWidth="1"/>
    <col min="14598" max="14598" width="13.109375" style="134" customWidth="1"/>
    <col min="14599" max="14599" width="11.6640625" style="134" customWidth="1"/>
    <col min="14600" max="14602" width="6.109375" style="134" customWidth="1"/>
    <col min="14603" max="14604" width="11.6640625" style="134" customWidth="1"/>
    <col min="14605" max="14605" width="7.6640625" style="134" customWidth="1"/>
    <col min="14606" max="14607" width="10.77734375" style="134" customWidth="1"/>
    <col min="14608" max="14621" width="11.6640625" style="134" customWidth="1"/>
    <col min="14622" max="14622" width="12.109375" style="134" customWidth="1"/>
    <col min="14623" max="14623" width="11.6640625" style="134" customWidth="1"/>
    <col min="14624" max="14624" width="12.109375" style="134" customWidth="1"/>
    <col min="14625" max="14678" width="11.6640625" style="134" customWidth="1"/>
    <col min="14679" max="14849" width="9" style="134"/>
    <col min="14850" max="14850" width="5.6640625" style="134" customWidth="1"/>
    <col min="14851" max="14851" width="9" style="134"/>
    <col min="14852" max="14852" width="4.88671875" style="134" customWidth="1"/>
    <col min="14853" max="14853" width="45.21875" style="134" customWidth="1"/>
    <col min="14854" max="14854" width="13.109375" style="134" customWidth="1"/>
    <col min="14855" max="14855" width="11.6640625" style="134" customWidth="1"/>
    <col min="14856" max="14858" width="6.109375" style="134" customWidth="1"/>
    <col min="14859" max="14860" width="11.6640625" style="134" customWidth="1"/>
    <col min="14861" max="14861" width="7.6640625" style="134" customWidth="1"/>
    <col min="14862" max="14863" width="10.77734375" style="134" customWidth="1"/>
    <col min="14864" max="14877" width="11.6640625" style="134" customWidth="1"/>
    <col min="14878" max="14878" width="12.109375" style="134" customWidth="1"/>
    <col min="14879" max="14879" width="11.6640625" style="134" customWidth="1"/>
    <col min="14880" max="14880" width="12.109375" style="134" customWidth="1"/>
    <col min="14881" max="14934" width="11.6640625" style="134" customWidth="1"/>
    <col min="14935" max="15105" width="9" style="134"/>
    <col min="15106" max="15106" width="5.6640625" style="134" customWidth="1"/>
    <col min="15107" max="15107" width="9" style="134"/>
    <col min="15108" max="15108" width="4.88671875" style="134" customWidth="1"/>
    <col min="15109" max="15109" width="45.21875" style="134" customWidth="1"/>
    <col min="15110" max="15110" width="13.109375" style="134" customWidth="1"/>
    <col min="15111" max="15111" width="11.6640625" style="134" customWidth="1"/>
    <col min="15112" max="15114" width="6.109375" style="134" customWidth="1"/>
    <col min="15115" max="15116" width="11.6640625" style="134" customWidth="1"/>
    <col min="15117" max="15117" width="7.6640625" style="134" customWidth="1"/>
    <col min="15118" max="15119" width="10.77734375" style="134" customWidth="1"/>
    <col min="15120" max="15133" width="11.6640625" style="134" customWidth="1"/>
    <col min="15134" max="15134" width="12.109375" style="134" customWidth="1"/>
    <col min="15135" max="15135" width="11.6640625" style="134" customWidth="1"/>
    <col min="15136" max="15136" width="12.109375" style="134" customWidth="1"/>
    <col min="15137" max="15190" width="11.6640625" style="134" customWidth="1"/>
    <col min="15191" max="15361" width="9" style="134"/>
    <col min="15362" max="15362" width="5.6640625" style="134" customWidth="1"/>
    <col min="15363" max="15363" width="9" style="134"/>
    <col min="15364" max="15364" width="4.88671875" style="134" customWidth="1"/>
    <col min="15365" max="15365" width="45.21875" style="134" customWidth="1"/>
    <col min="15366" max="15366" width="13.109375" style="134" customWidth="1"/>
    <col min="15367" max="15367" width="11.6640625" style="134" customWidth="1"/>
    <col min="15368" max="15370" width="6.109375" style="134" customWidth="1"/>
    <col min="15371" max="15372" width="11.6640625" style="134" customWidth="1"/>
    <col min="15373" max="15373" width="7.6640625" style="134" customWidth="1"/>
    <col min="15374" max="15375" width="10.77734375" style="134" customWidth="1"/>
    <col min="15376" max="15389" width="11.6640625" style="134" customWidth="1"/>
    <col min="15390" max="15390" width="12.109375" style="134" customWidth="1"/>
    <col min="15391" max="15391" width="11.6640625" style="134" customWidth="1"/>
    <col min="15392" max="15392" width="12.109375" style="134" customWidth="1"/>
    <col min="15393" max="15446" width="11.6640625" style="134" customWidth="1"/>
    <col min="15447" max="15617" width="9" style="134"/>
    <col min="15618" max="15618" width="5.6640625" style="134" customWidth="1"/>
    <col min="15619" max="15619" width="9" style="134"/>
    <col min="15620" max="15620" width="4.88671875" style="134" customWidth="1"/>
    <col min="15621" max="15621" width="45.21875" style="134" customWidth="1"/>
    <col min="15622" max="15622" width="13.109375" style="134" customWidth="1"/>
    <col min="15623" max="15623" width="11.6640625" style="134" customWidth="1"/>
    <col min="15624" max="15626" width="6.109375" style="134" customWidth="1"/>
    <col min="15627" max="15628" width="11.6640625" style="134" customWidth="1"/>
    <col min="15629" max="15629" width="7.6640625" style="134" customWidth="1"/>
    <col min="15630" max="15631" width="10.77734375" style="134" customWidth="1"/>
    <col min="15632" max="15645" width="11.6640625" style="134" customWidth="1"/>
    <col min="15646" max="15646" width="12.109375" style="134" customWidth="1"/>
    <col min="15647" max="15647" width="11.6640625" style="134" customWidth="1"/>
    <col min="15648" max="15648" width="12.109375" style="134" customWidth="1"/>
    <col min="15649" max="15702" width="11.6640625" style="134" customWidth="1"/>
    <col min="15703" max="15873" width="9" style="134"/>
    <col min="15874" max="15874" width="5.6640625" style="134" customWidth="1"/>
    <col min="15875" max="15875" width="9" style="134"/>
    <col min="15876" max="15876" width="4.88671875" style="134" customWidth="1"/>
    <col min="15877" max="15877" width="45.21875" style="134" customWidth="1"/>
    <col min="15878" max="15878" width="13.109375" style="134" customWidth="1"/>
    <col min="15879" max="15879" width="11.6640625" style="134" customWidth="1"/>
    <col min="15880" max="15882" width="6.109375" style="134" customWidth="1"/>
    <col min="15883" max="15884" width="11.6640625" style="134" customWidth="1"/>
    <col min="15885" max="15885" width="7.6640625" style="134" customWidth="1"/>
    <col min="15886" max="15887" width="10.77734375" style="134" customWidth="1"/>
    <col min="15888" max="15901" width="11.6640625" style="134" customWidth="1"/>
    <col min="15902" max="15902" width="12.109375" style="134" customWidth="1"/>
    <col min="15903" max="15903" width="11.6640625" style="134" customWidth="1"/>
    <col min="15904" max="15904" width="12.109375" style="134" customWidth="1"/>
    <col min="15905" max="15958" width="11.6640625" style="134" customWidth="1"/>
    <col min="15959" max="16129" width="9" style="134"/>
    <col min="16130" max="16130" width="5.6640625" style="134" customWidth="1"/>
    <col min="16131" max="16131" width="9" style="134"/>
    <col min="16132" max="16132" width="4.88671875" style="134" customWidth="1"/>
    <col min="16133" max="16133" width="45.21875" style="134" customWidth="1"/>
    <col min="16134" max="16134" width="13.109375" style="134" customWidth="1"/>
    <col min="16135" max="16135" width="11.6640625" style="134" customWidth="1"/>
    <col min="16136" max="16138" width="6.109375" style="134" customWidth="1"/>
    <col min="16139" max="16140" width="11.6640625" style="134" customWidth="1"/>
    <col min="16141" max="16141" width="7.6640625" style="134" customWidth="1"/>
    <col min="16142" max="16143" width="10.77734375" style="134" customWidth="1"/>
    <col min="16144" max="16157" width="11.6640625" style="134" customWidth="1"/>
    <col min="16158" max="16158" width="12.109375" style="134" customWidth="1"/>
    <col min="16159" max="16159" width="11.6640625" style="134" customWidth="1"/>
    <col min="16160" max="16160" width="12.109375" style="134" customWidth="1"/>
    <col min="16161" max="16214" width="11.6640625" style="134" customWidth="1"/>
    <col min="16215" max="16384" width="9" style="134"/>
  </cols>
  <sheetData>
    <row r="1" spans="1:92" ht="15" thickBot="1" x14ac:dyDescent="0.25">
      <c r="B1" s="134" t="s">
        <v>109</v>
      </c>
      <c r="D1" s="134" t="s">
        <v>110</v>
      </c>
      <c r="M1" s="134" t="s">
        <v>111</v>
      </c>
    </row>
    <row r="2" spans="1:92" s="142" customFormat="1" x14ac:dyDescent="0.2">
      <c r="A2" s="137"/>
      <c r="B2" s="634" t="s">
        <v>112</v>
      </c>
      <c r="C2" s="639"/>
      <c r="D2" s="635"/>
      <c r="E2" s="138" t="s">
        <v>113</v>
      </c>
      <c r="F2" s="139" t="s">
        <v>114</v>
      </c>
      <c r="G2" s="140" t="s">
        <v>115</v>
      </c>
      <c r="H2" s="141" t="s">
        <v>116</v>
      </c>
      <c r="I2" s="141" t="s">
        <v>117</v>
      </c>
      <c r="J2" s="141" t="s">
        <v>388</v>
      </c>
      <c r="K2" s="141" t="s">
        <v>118</v>
      </c>
      <c r="L2" s="141" t="s">
        <v>389</v>
      </c>
      <c r="M2" s="141">
        <v>2</v>
      </c>
      <c r="N2" s="141">
        <v>3</v>
      </c>
      <c r="O2" s="141">
        <v>4</v>
      </c>
      <c r="P2" s="141">
        <v>5</v>
      </c>
      <c r="Q2" s="141">
        <v>6</v>
      </c>
      <c r="R2" s="141">
        <v>7</v>
      </c>
      <c r="S2" s="141">
        <v>8</v>
      </c>
      <c r="T2" s="141">
        <v>9</v>
      </c>
      <c r="U2" s="141">
        <v>10</v>
      </c>
      <c r="V2" s="141">
        <v>11</v>
      </c>
      <c r="W2" s="141">
        <v>12</v>
      </c>
      <c r="X2" s="141">
        <v>13</v>
      </c>
      <c r="Y2" s="141">
        <v>14</v>
      </c>
      <c r="Z2" s="141">
        <v>15</v>
      </c>
      <c r="AA2" s="141">
        <v>16</v>
      </c>
      <c r="AB2" s="141">
        <v>17</v>
      </c>
      <c r="AC2" s="141">
        <v>18</v>
      </c>
      <c r="AD2" s="141">
        <v>19</v>
      </c>
      <c r="AE2" s="141">
        <v>20</v>
      </c>
      <c r="AF2" s="141">
        <v>21</v>
      </c>
      <c r="AG2" s="141">
        <v>22</v>
      </c>
      <c r="AH2" s="141">
        <v>23</v>
      </c>
      <c r="AI2" s="141">
        <v>24</v>
      </c>
      <c r="AJ2" s="138">
        <v>25</v>
      </c>
      <c r="AK2" s="285">
        <v>26</v>
      </c>
      <c r="AL2" s="398" t="s">
        <v>467</v>
      </c>
      <c r="AM2" s="140">
        <v>27</v>
      </c>
      <c r="AN2" s="141">
        <v>28</v>
      </c>
      <c r="AO2" s="141">
        <v>29</v>
      </c>
      <c r="AP2" s="141">
        <v>30</v>
      </c>
      <c r="AQ2" s="141">
        <v>31</v>
      </c>
      <c r="AR2" s="141">
        <v>32</v>
      </c>
      <c r="AS2" s="141">
        <v>33</v>
      </c>
      <c r="AT2" s="141">
        <v>34</v>
      </c>
      <c r="AU2" s="141">
        <v>35</v>
      </c>
      <c r="AV2" s="141">
        <v>36</v>
      </c>
      <c r="AW2" s="141">
        <v>37</v>
      </c>
      <c r="AX2" s="141">
        <v>38</v>
      </c>
      <c r="AY2" s="141">
        <v>39</v>
      </c>
      <c r="AZ2" s="141">
        <v>40</v>
      </c>
      <c r="BA2" s="141">
        <v>41</v>
      </c>
      <c r="BB2" s="141">
        <v>42</v>
      </c>
      <c r="BC2" s="141">
        <v>43</v>
      </c>
      <c r="BD2" s="141">
        <v>44</v>
      </c>
      <c r="BE2" s="141">
        <v>45</v>
      </c>
      <c r="BF2" s="141">
        <v>46</v>
      </c>
      <c r="BG2" s="141">
        <v>47</v>
      </c>
      <c r="BH2" s="141">
        <v>48</v>
      </c>
      <c r="BI2" s="141">
        <v>49</v>
      </c>
      <c r="BJ2" s="141">
        <v>50</v>
      </c>
      <c r="BK2" s="141">
        <v>51</v>
      </c>
      <c r="BL2" s="141">
        <v>52</v>
      </c>
      <c r="BM2" s="141">
        <v>53</v>
      </c>
      <c r="BN2" s="141">
        <v>54</v>
      </c>
      <c r="BO2" s="141">
        <v>55</v>
      </c>
      <c r="BP2" s="141">
        <v>56</v>
      </c>
      <c r="BQ2" s="141">
        <v>57</v>
      </c>
      <c r="BR2" s="141">
        <v>58</v>
      </c>
      <c r="BS2" s="141">
        <v>59</v>
      </c>
      <c r="BT2" s="141">
        <v>60</v>
      </c>
      <c r="BU2" s="141">
        <v>61</v>
      </c>
      <c r="BV2" s="141">
        <v>62</v>
      </c>
      <c r="BW2" s="141">
        <v>63</v>
      </c>
      <c r="BX2" s="141">
        <v>64</v>
      </c>
      <c r="BY2" s="141">
        <v>65</v>
      </c>
      <c r="BZ2" s="141">
        <v>66</v>
      </c>
      <c r="CA2" s="141">
        <v>67</v>
      </c>
      <c r="CB2" s="141">
        <v>68</v>
      </c>
      <c r="CC2" s="138"/>
      <c r="CD2" s="138"/>
      <c r="CE2" s="138" t="s">
        <v>390</v>
      </c>
      <c r="CF2" s="138" t="s">
        <v>391</v>
      </c>
      <c r="CG2" s="138" t="s">
        <v>392</v>
      </c>
      <c r="CH2" s="138" t="s">
        <v>393</v>
      </c>
    </row>
    <row r="3" spans="1:92" x14ac:dyDescent="0.2">
      <c r="A3" s="134">
        <v>1</v>
      </c>
      <c r="B3" s="143" t="s">
        <v>119</v>
      </c>
      <c r="C3" s="143" t="s">
        <v>120</v>
      </c>
      <c r="D3" s="144" t="s">
        <v>121</v>
      </c>
      <c r="E3" s="145"/>
      <c r="F3" s="146"/>
      <c r="G3" s="147"/>
      <c r="H3" s="143"/>
      <c r="I3" s="143"/>
      <c r="J3" s="143"/>
      <c r="K3" s="143"/>
      <c r="L3" s="143"/>
      <c r="M3" s="143"/>
      <c r="N3" s="143"/>
      <c r="O3" s="143"/>
      <c r="P3" s="143"/>
      <c r="Q3" s="143"/>
      <c r="R3" s="143"/>
      <c r="S3" s="143"/>
      <c r="T3" s="143"/>
      <c r="U3" s="143"/>
      <c r="V3" s="143"/>
      <c r="W3" s="143"/>
      <c r="X3" s="143"/>
      <c r="Y3" s="143"/>
      <c r="Z3" s="143"/>
      <c r="AA3" s="146"/>
      <c r="AB3" s="146"/>
      <c r="AC3" s="146"/>
      <c r="AD3" s="146"/>
      <c r="AE3" s="146"/>
      <c r="AF3" s="143"/>
      <c r="AG3" s="143"/>
      <c r="AH3" s="143"/>
      <c r="AI3" s="143"/>
      <c r="AJ3" s="145"/>
      <c r="AK3" s="286"/>
      <c r="AL3" s="399"/>
      <c r="AM3" s="147"/>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5"/>
      <c r="CD3" s="145"/>
      <c r="CE3" s="146"/>
      <c r="CF3" s="146"/>
      <c r="CG3" s="143"/>
      <c r="CH3" s="143"/>
    </row>
    <row r="4" spans="1:92" x14ac:dyDescent="0.2">
      <c r="A4" s="134">
        <v>2</v>
      </c>
      <c r="B4" s="143"/>
      <c r="C4" s="143" t="s">
        <v>122</v>
      </c>
      <c r="D4" s="143" t="s">
        <v>123</v>
      </c>
      <c r="E4" s="266">
        <v>4544120</v>
      </c>
      <c r="F4" s="146"/>
      <c r="G4" s="147"/>
      <c r="H4" s="143"/>
      <c r="I4" s="143"/>
      <c r="J4" s="143"/>
      <c r="K4" s="143"/>
      <c r="L4" s="143"/>
      <c r="M4" s="143"/>
      <c r="N4" s="143"/>
      <c r="O4" s="143"/>
      <c r="P4" s="143"/>
      <c r="Q4" s="143"/>
      <c r="R4" s="143"/>
      <c r="S4" s="143"/>
      <c r="T4" s="143"/>
      <c r="U4" s="143"/>
      <c r="V4" s="143"/>
      <c r="W4" s="143"/>
      <c r="X4" s="143"/>
      <c r="Y4" s="143"/>
      <c r="Z4" s="143"/>
      <c r="AA4" s="146"/>
      <c r="AB4" s="146"/>
      <c r="AC4" s="146"/>
      <c r="AD4" s="146"/>
      <c r="AE4" s="146"/>
      <c r="AF4" s="143"/>
      <c r="AG4" s="143"/>
      <c r="AH4" s="143"/>
      <c r="AI4" s="143"/>
      <c r="AJ4" s="145"/>
      <c r="AK4" s="286"/>
      <c r="AL4" s="399"/>
      <c r="AM4" s="147"/>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6"/>
      <c r="CF4" s="146"/>
      <c r="CG4" s="143"/>
      <c r="CH4" s="143"/>
    </row>
    <row r="5" spans="1:92" x14ac:dyDescent="0.2">
      <c r="A5" s="134">
        <v>3</v>
      </c>
      <c r="B5" s="143"/>
      <c r="C5" s="143" t="s">
        <v>124</v>
      </c>
      <c r="D5" s="143" t="s">
        <v>125</v>
      </c>
      <c r="E5" s="145"/>
      <c r="F5" s="146"/>
      <c r="G5" s="147"/>
      <c r="H5" s="143"/>
      <c r="I5" s="143"/>
      <c r="J5" s="143"/>
      <c r="K5" s="149"/>
      <c r="L5" s="143"/>
      <c r="M5" s="143"/>
      <c r="N5" s="143"/>
      <c r="O5" s="143"/>
      <c r="P5" s="143"/>
      <c r="Q5" s="143"/>
      <c r="R5" s="143"/>
      <c r="S5" s="143"/>
      <c r="T5" s="143"/>
      <c r="U5" s="143"/>
      <c r="V5" s="143"/>
      <c r="W5" s="143"/>
      <c r="X5" s="143"/>
      <c r="Y5" s="143"/>
      <c r="Z5" s="143"/>
      <c r="AA5" s="146"/>
      <c r="AB5" s="146"/>
      <c r="AC5" s="146"/>
      <c r="AD5" s="146"/>
      <c r="AE5" s="146"/>
      <c r="AF5" s="143"/>
      <c r="AG5" s="143"/>
      <c r="AH5" s="143"/>
      <c r="AI5" s="143"/>
      <c r="AJ5" s="145"/>
      <c r="AK5" s="286"/>
      <c r="AL5" s="399"/>
      <c r="AM5" s="147"/>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6"/>
      <c r="CF5" s="146"/>
      <c r="CG5" s="143"/>
      <c r="CH5" s="143"/>
    </row>
    <row r="6" spans="1:92" s="135" customFormat="1" x14ac:dyDescent="0.2">
      <c r="A6" s="150"/>
      <c r="B6" s="786" t="s">
        <v>126</v>
      </c>
      <c r="C6" s="787"/>
      <c r="D6" s="788"/>
      <c r="E6" s="267">
        <f>SUM(E8:E13)</f>
        <v>17071478</v>
      </c>
      <c r="F6" s="151">
        <f>SUM(F8:F13)</f>
        <v>15364329</v>
      </c>
      <c r="G6" s="151"/>
      <c r="H6" s="151"/>
      <c r="I6" s="151"/>
      <c r="J6" s="151"/>
      <c r="K6" s="151">
        <f>SUM(K8:K12)</f>
        <v>25981883</v>
      </c>
      <c r="L6" s="151">
        <f>SUM(L8:L12)</f>
        <v>-10617554</v>
      </c>
      <c r="M6" s="151">
        <f>SUM(M8:M13)</f>
        <v>168479</v>
      </c>
      <c r="N6" s="151">
        <f t="shared" ref="N6:BZ6" si="0">SUM(N8:N13)</f>
        <v>239209</v>
      </c>
      <c r="O6" s="151">
        <f t="shared" si="0"/>
        <v>239194</v>
      </c>
      <c r="P6" s="151">
        <f t="shared" si="0"/>
        <v>239194</v>
      </c>
      <c r="Q6" s="151">
        <f t="shared" si="0"/>
        <v>239194</v>
      </c>
      <c r="R6" s="151">
        <f t="shared" si="0"/>
        <v>239194</v>
      </c>
      <c r="S6" s="151">
        <f t="shared" si="0"/>
        <v>239194</v>
      </c>
      <c r="T6" s="151">
        <f t="shared" si="0"/>
        <v>239194</v>
      </c>
      <c r="U6" s="151">
        <f t="shared" si="0"/>
        <v>239194</v>
      </c>
      <c r="V6" s="151">
        <f t="shared" si="0"/>
        <v>239194</v>
      </c>
      <c r="W6" s="151">
        <f t="shared" si="0"/>
        <v>239194</v>
      </c>
      <c r="X6" s="151">
        <f t="shared" si="0"/>
        <v>239194</v>
      </c>
      <c r="Y6" s="151">
        <f t="shared" si="0"/>
        <v>239194</v>
      </c>
      <c r="Z6" s="151">
        <f t="shared" si="0"/>
        <v>239194</v>
      </c>
      <c r="AA6" s="151">
        <f t="shared" si="0"/>
        <v>239194</v>
      </c>
      <c r="AB6" s="151">
        <f t="shared" si="0"/>
        <v>239194</v>
      </c>
      <c r="AC6" s="151">
        <f t="shared" si="0"/>
        <v>239194</v>
      </c>
      <c r="AD6" s="151">
        <f t="shared" si="0"/>
        <v>307331</v>
      </c>
      <c r="AE6" s="151">
        <f t="shared" si="0"/>
        <v>307285</v>
      </c>
      <c r="AF6" s="151">
        <f t="shared" si="0"/>
        <v>307285</v>
      </c>
      <c r="AG6" s="151">
        <f t="shared" si="0"/>
        <v>307285</v>
      </c>
      <c r="AH6" s="151">
        <f t="shared" si="0"/>
        <v>307285</v>
      </c>
      <c r="AI6" s="151">
        <f t="shared" si="0"/>
        <v>307285</v>
      </c>
      <c r="AJ6" s="268">
        <f t="shared" si="0"/>
        <v>307285</v>
      </c>
      <c r="AK6" s="287">
        <f t="shared" si="0"/>
        <v>307285</v>
      </c>
      <c r="AL6" s="399"/>
      <c r="AM6" s="278">
        <f t="shared" si="0"/>
        <v>307285</v>
      </c>
      <c r="AN6" s="151">
        <f t="shared" si="0"/>
        <v>307285</v>
      </c>
      <c r="AO6" s="151">
        <f t="shared" si="0"/>
        <v>307285</v>
      </c>
      <c r="AP6" s="151">
        <f t="shared" si="0"/>
        <v>307285</v>
      </c>
      <c r="AQ6" s="151">
        <f t="shared" si="0"/>
        <v>307285</v>
      </c>
      <c r="AR6" s="151">
        <f t="shared" si="0"/>
        <v>307285</v>
      </c>
      <c r="AS6" s="151">
        <f t="shared" si="0"/>
        <v>307285</v>
      </c>
      <c r="AT6" s="151">
        <f t="shared" si="0"/>
        <v>307285</v>
      </c>
      <c r="AU6" s="151">
        <f t="shared" si="0"/>
        <v>307285</v>
      </c>
      <c r="AV6" s="151">
        <f t="shared" si="0"/>
        <v>307285</v>
      </c>
      <c r="AW6" s="151">
        <f t="shared" si="0"/>
        <v>307285</v>
      </c>
      <c r="AX6" s="151">
        <f t="shared" si="0"/>
        <v>307285</v>
      </c>
      <c r="AY6" s="151">
        <f t="shared" si="0"/>
        <v>307285</v>
      </c>
      <c r="AZ6" s="151">
        <f t="shared" si="0"/>
        <v>307285</v>
      </c>
      <c r="BA6" s="151">
        <f t="shared" si="0"/>
        <v>307285</v>
      </c>
      <c r="BB6" s="151">
        <f t="shared" si="0"/>
        <v>307285</v>
      </c>
      <c r="BC6" s="151">
        <f t="shared" si="0"/>
        <v>307285</v>
      </c>
      <c r="BD6" s="151">
        <f t="shared" si="0"/>
        <v>307285</v>
      </c>
      <c r="BE6" s="151">
        <f t="shared" si="0"/>
        <v>307285</v>
      </c>
      <c r="BF6" s="151">
        <f t="shared" si="0"/>
        <v>307285</v>
      </c>
      <c r="BG6" s="151">
        <f t="shared" si="0"/>
        <v>307285</v>
      </c>
      <c r="BH6" s="151">
        <f t="shared" si="0"/>
        <v>307285</v>
      </c>
      <c r="BI6" s="151">
        <f t="shared" si="0"/>
        <v>307285</v>
      </c>
      <c r="BJ6" s="151">
        <f t="shared" si="0"/>
        <v>307285</v>
      </c>
      <c r="BK6" s="151">
        <f t="shared" si="0"/>
        <v>307285</v>
      </c>
      <c r="BL6" s="151">
        <f t="shared" si="0"/>
        <v>138824</v>
      </c>
      <c r="BM6" s="151">
        <f t="shared" si="0"/>
        <v>68091</v>
      </c>
      <c r="BN6" s="151">
        <f t="shared" si="0"/>
        <v>68091</v>
      </c>
      <c r="BO6" s="151">
        <f t="shared" si="0"/>
        <v>68091</v>
      </c>
      <c r="BP6" s="151">
        <f t="shared" si="0"/>
        <v>68091</v>
      </c>
      <c r="BQ6" s="151">
        <f t="shared" si="0"/>
        <v>68091</v>
      </c>
      <c r="BR6" s="151">
        <f t="shared" si="0"/>
        <v>68091</v>
      </c>
      <c r="BS6" s="151">
        <f t="shared" si="0"/>
        <v>68091</v>
      </c>
      <c r="BT6" s="151">
        <f t="shared" si="0"/>
        <v>68091</v>
      </c>
      <c r="BU6" s="151">
        <f t="shared" si="0"/>
        <v>68091</v>
      </c>
      <c r="BV6" s="151">
        <f t="shared" si="0"/>
        <v>68091</v>
      </c>
      <c r="BW6" s="151">
        <f t="shared" si="0"/>
        <v>68091</v>
      </c>
      <c r="BX6" s="151">
        <f t="shared" si="0"/>
        <v>68091</v>
      </c>
      <c r="BY6" s="151">
        <f t="shared" si="0"/>
        <v>68091</v>
      </c>
      <c r="BZ6" s="151">
        <f t="shared" si="0"/>
        <v>68091</v>
      </c>
      <c r="CA6" s="151">
        <f t="shared" ref="CA6:CH6" si="1">SUM(CA8:CA13)</f>
        <v>68091</v>
      </c>
      <c r="CB6" s="151">
        <f t="shared" si="1"/>
        <v>68091</v>
      </c>
      <c r="CC6" s="151">
        <f>SUM(CC8:CC13)</f>
        <v>0</v>
      </c>
      <c r="CD6" s="151">
        <f>SUM(CD8:CD13)</f>
        <v>0</v>
      </c>
      <c r="CE6" s="151">
        <f t="shared" si="1"/>
        <v>5839354</v>
      </c>
      <c r="CF6" s="151">
        <f t="shared" si="1"/>
        <v>20142529</v>
      </c>
      <c r="CG6" s="151">
        <f t="shared" si="1"/>
        <v>25981883</v>
      </c>
      <c r="CH6" s="151">
        <f t="shared" si="1"/>
        <v>-8910405</v>
      </c>
    </row>
    <row r="7" spans="1:92" s="135" customFormat="1" ht="15" thickBot="1" x14ac:dyDescent="0.25">
      <c r="A7" s="150"/>
      <c r="B7" s="152"/>
      <c r="C7" s="153"/>
      <c r="D7" s="154"/>
      <c r="E7" s="151"/>
      <c r="F7" s="155"/>
      <c r="G7" s="151"/>
      <c r="H7" s="151"/>
      <c r="I7" s="151"/>
      <c r="J7" s="151"/>
      <c r="K7" s="155"/>
      <c r="L7" s="151"/>
      <c r="M7" s="151">
        <f>M6</f>
        <v>168479</v>
      </c>
      <c r="N7" s="151">
        <f t="shared" ref="N7:BZ7" si="2">M7+N6</f>
        <v>407688</v>
      </c>
      <c r="O7" s="151">
        <f t="shared" si="2"/>
        <v>646882</v>
      </c>
      <c r="P7" s="151">
        <f t="shared" si="2"/>
        <v>886076</v>
      </c>
      <c r="Q7" s="151">
        <f t="shared" si="2"/>
        <v>1125270</v>
      </c>
      <c r="R7" s="151">
        <f t="shared" si="2"/>
        <v>1364464</v>
      </c>
      <c r="S7" s="151">
        <f t="shared" si="2"/>
        <v>1603658</v>
      </c>
      <c r="T7" s="151">
        <f t="shared" si="2"/>
        <v>1842852</v>
      </c>
      <c r="U7" s="151">
        <f t="shared" si="2"/>
        <v>2082046</v>
      </c>
      <c r="V7" s="151">
        <f t="shared" si="2"/>
        <v>2321240</v>
      </c>
      <c r="W7" s="151">
        <f t="shared" si="2"/>
        <v>2560434</v>
      </c>
      <c r="X7" s="151">
        <f t="shared" si="2"/>
        <v>2799628</v>
      </c>
      <c r="Y7" s="151">
        <f t="shared" si="2"/>
        <v>3038822</v>
      </c>
      <c r="Z7" s="151">
        <f t="shared" si="2"/>
        <v>3278016</v>
      </c>
      <c r="AA7" s="151">
        <f t="shared" si="2"/>
        <v>3517210</v>
      </c>
      <c r="AB7" s="151">
        <f t="shared" si="2"/>
        <v>3756404</v>
      </c>
      <c r="AC7" s="151">
        <f t="shared" si="2"/>
        <v>3995598</v>
      </c>
      <c r="AD7" s="151">
        <f t="shared" si="2"/>
        <v>4302929</v>
      </c>
      <c r="AE7" s="151">
        <f t="shared" si="2"/>
        <v>4610214</v>
      </c>
      <c r="AF7" s="151">
        <f t="shared" si="2"/>
        <v>4917499</v>
      </c>
      <c r="AG7" s="151">
        <f t="shared" si="2"/>
        <v>5224784</v>
      </c>
      <c r="AH7" s="151">
        <f t="shared" si="2"/>
        <v>5532069</v>
      </c>
      <c r="AI7" s="151">
        <f t="shared" si="2"/>
        <v>5839354</v>
      </c>
      <c r="AJ7" s="268">
        <f t="shared" si="2"/>
        <v>6146639</v>
      </c>
      <c r="AK7" s="297">
        <f t="shared" si="2"/>
        <v>6453924</v>
      </c>
      <c r="AL7" s="399"/>
      <c r="AM7" s="278">
        <f>AK7+AM6</f>
        <v>6761209</v>
      </c>
      <c r="AN7" s="151">
        <f t="shared" si="2"/>
        <v>7068494</v>
      </c>
      <c r="AO7" s="151">
        <f t="shared" si="2"/>
        <v>7375779</v>
      </c>
      <c r="AP7" s="151">
        <f t="shared" si="2"/>
        <v>7683064</v>
      </c>
      <c r="AQ7" s="151">
        <f t="shared" si="2"/>
        <v>7990349</v>
      </c>
      <c r="AR7" s="151">
        <f t="shared" si="2"/>
        <v>8297634</v>
      </c>
      <c r="AS7" s="151">
        <f t="shared" si="2"/>
        <v>8604919</v>
      </c>
      <c r="AT7" s="151">
        <f t="shared" si="2"/>
        <v>8912204</v>
      </c>
      <c r="AU7" s="151">
        <f t="shared" si="2"/>
        <v>9219489</v>
      </c>
      <c r="AV7" s="151">
        <f t="shared" si="2"/>
        <v>9526774</v>
      </c>
      <c r="AW7" s="151">
        <f t="shared" si="2"/>
        <v>9834059</v>
      </c>
      <c r="AX7" s="151">
        <f t="shared" si="2"/>
        <v>10141344</v>
      </c>
      <c r="AY7" s="151">
        <f t="shared" si="2"/>
        <v>10448629</v>
      </c>
      <c r="AZ7" s="151">
        <f t="shared" si="2"/>
        <v>10755914</v>
      </c>
      <c r="BA7" s="151">
        <f t="shared" si="2"/>
        <v>11063199</v>
      </c>
      <c r="BB7" s="151">
        <f t="shared" si="2"/>
        <v>11370484</v>
      </c>
      <c r="BC7" s="151">
        <f t="shared" si="2"/>
        <v>11677769</v>
      </c>
      <c r="BD7" s="151">
        <f t="shared" si="2"/>
        <v>11985054</v>
      </c>
      <c r="BE7" s="151">
        <f t="shared" si="2"/>
        <v>12292339</v>
      </c>
      <c r="BF7" s="151">
        <f t="shared" si="2"/>
        <v>12599624</v>
      </c>
      <c r="BG7" s="151">
        <f t="shared" si="2"/>
        <v>12906909</v>
      </c>
      <c r="BH7" s="151">
        <f t="shared" si="2"/>
        <v>13214194</v>
      </c>
      <c r="BI7" s="151">
        <f t="shared" si="2"/>
        <v>13521479</v>
      </c>
      <c r="BJ7" s="151">
        <f t="shared" si="2"/>
        <v>13828764</v>
      </c>
      <c r="BK7" s="151">
        <f t="shared" si="2"/>
        <v>14136049</v>
      </c>
      <c r="BL7" s="151">
        <f t="shared" si="2"/>
        <v>14274873</v>
      </c>
      <c r="BM7" s="151">
        <f t="shared" si="2"/>
        <v>14342964</v>
      </c>
      <c r="BN7" s="151">
        <f t="shared" si="2"/>
        <v>14411055</v>
      </c>
      <c r="BO7" s="151">
        <f t="shared" si="2"/>
        <v>14479146</v>
      </c>
      <c r="BP7" s="151">
        <f t="shared" si="2"/>
        <v>14547237</v>
      </c>
      <c r="BQ7" s="151">
        <f t="shared" si="2"/>
        <v>14615328</v>
      </c>
      <c r="BR7" s="151">
        <f t="shared" si="2"/>
        <v>14683419</v>
      </c>
      <c r="BS7" s="151">
        <f t="shared" si="2"/>
        <v>14751510</v>
      </c>
      <c r="BT7" s="151">
        <f t="shared" si="2"/>
        <v>14819601</v>
      </c>
      <c r="BU7" s="151">
        <f t="shared" si="2"/>
        <v>14887692</v>
      </c>
      <c r="BV7" s="151">
        <f t="shared" si="2"/>
        <v>14955783</v>
      </c>
      <c r="BW7" s="151">
        <f t="shared" si="2"/>
        <v>15023874</v>
      </c>
      <c r="BX7" s="151">
        <f t="shared" si="2"/>
        <v>15091965</v>
      </c>
      <c r="BY7" s="151">
        <f t="shared" si="2"/>
        <v>15160056</v>
      </c>
      <c r="BZ7" s="151">
        <f t="shared" si="2"/>
        <v>15228147</v>
      </c>
      <c r="CA7" s="151">
        <f>BZ7+CA6</f>
        <v>15296238</v>
      </c>
      <c r="CB7" s="151">
        <f>CA7+CB6</f>
        <v>15364329</v>
      </c>
      <c r="CC7" s="151">
        <f>CB7+CC6</f>
        <v>15364329</v>
      </c>
      <c r="CD7" s="151">
        <f>CC7+CD6</f>
        <v>15364329</v>
      </c>
      <c r="CE7" s="151"/>
      <c r="CF7" s="151"/>
      <c r="CG7" s="151"/>
      <c r="CH7" s="151"/>
    </row>
    <row r="8" spans="1:92" ht="15" thickBot="1" x14ac:dyDescent="0.25">
      <c r="A8" s="134">
        <v>10</v>
      </c>
      <c r="B8" s="143" t="s">
        <v>127</v>
      </c>
      <c r="C8" s="143"/>
      <c r="D8" s="143" t="s">
        <v>128</v>
      </c>
      <c r="E8" s="143">
        <v>2071398</v>
      </c>
      <c r="F8" s="156">
        <f>ROUNDDOWN(E8*0.9,0)</f>
        <v>1864258</v>
      </c>
      <c r="G8" s="157">
        <v>50</v>
      </c>
      <c r="H8" s="158">
        <v>2</v>
      </c>
      <c r="I8" s="159">
        <f>H8+G8-1</f>
        <v>51</v>
      </c>
      <c r="J8" s="159">
        <f>ROUNDDOWN(F8/G8,0)</f>
        <v>37285</v>
      </c>
      <c r="K8" s="160">
        <f>SUM(M8:CD8)</f>
        <v>3003523</v>
      </c>
      <c r="L8" s="161">
        <f t="shared" ref="L8:L13" si="3">F8-K8</f>
        <v>-1139265</v>
      </c>
      <c r="M8" s="162">
        <v>37293</v>
      </c>
      <c r="N8" s="162">
        <v>37285</v>
      </c>
      <c r="O8" s="162">
        <v>37285</v>
      </c>
      <c r="P8" s="162">
        <v>37285</v>
      </c>
      <c r="Q8" s="162">
        <v>37285</v>
      </c>
      <c r="R8" s="162">
        <v>37285</v>
      </c>
      <c r="S8" s="162">
        <v>37285</v>
      </c>
      <c r="T8" s="162">
        <v>37285</v>
      </c>
      <c r="U8" s="162">
        <v>37285</v>
      </c>
      <c r="V8" s="162">
        <v>37285</v>
      </c>
      <c r="W8" s="162">
        <v>37285</v>
      </c>
      <c r="X8" s="162">
        <v>37285</v>
      </c>
      <c r="Y8" s="162">
        <v>37285</v>
      </c>
      <c r="Z8" s="162">
        <v>37285</v>
      </c>
      <c r="AA8" s="162">
        <v>37285</v>
      </c>
      <c r="AB8" s="162">
        <v>37285</v>
      </c>
      <c r="AC8" s="162">
        <v>37285</v>
      </c>
      <c r="AD8" s="162">
        <v>37285</v>
      </c>
      <c r="AE8" s="162">
        <v>37285</v>
      </c>
      <c r="AF8" s="162">
        <v>37285</v>
      </c>
      <c r="AG8" s="162">
        <v>37285</v>
      </c>
      <c r="AH8" s="162">
        <v>37285</v>
      </c>
      <c r="AI8" s="162">
        <v>37285</v>
      </c>
      <c r="AJ8" s="269">
        <v>37285</v>
      </c>
      <c r="AK8" s="288">
        <v>37285</v>
      </c>
      <c r="AL8" s="400">
        <f>E8-SUM(M8:AK8)</f>
        <v>1139265</v>
      </c>
      <c r="AM8" s="162">
        <v>37285</v>
      </c>
      <c r="AN8" s="162">
        <v>37285</v>
      </c>
      <c r="AO8" s="162">
        <v>37285</v>
      </c>
      <c r="AP8" s="162">
        <v>37285</v>
      </c>
      <c r="AQ8" s="162">
        <v>37285</v>
      </c>
      <c r="AR8" s="162">
        <v>37285</v>
      </c>
      <c r="AS8" s="162">
        <v>37285</v>
      </c>
      <c r="AT8" s="162">
        <v>37285</v>
      </c>
      <c r="AU8" s="162">
        <v>37285</v>
      </c>
      <c r="AV8" s="162">
        <v>37285</v>
      </c>
      <c r="AW8" s="162">
        <v>37285</v>
      </c>
      <c r="AX8" s="162">
        <v>37285</v>
      </c>
      <c r="AY8" s="162">
        <v>37285</v>
      </c>
      <c r="AZ8" s="162">
        <v>37285</v>
      </c>
      <c r="BA8" s="162">
        <v>37285</v>
      </c>
      <c r="BB8" s="162">
        <v>37285</v>
      </c>
      <c r="BC8" s="162">
        <v>37285</v>
      </c>
      <c r="BD8" s="162">
        <v>37285</v>
      </c>
      <c r="BE8" s="162">
        <v>37285</v>
      </c>
      <c r="BF8" s="162">
        <v>37285</v>
      </c>
      <c r="BG8" s="162">
        <v>37285</v>
      </c>
      <c r="BH8" s="162">
        <v>37285</v>
      </c>
      <c r="BI8" s="162">
        <v>37285</v>
      </c>
      <c r="BJ8" s="162">
        <v>37285</v>
      </c>
      <c r="BK8" s="162">
        <v>37285</v>
      </c>
      <c r="BL8" s="163"/>
      <c r="BM8" s="163"/>
      <c r="BN8" s="158"/>
      <c r="BO8" s="158"/>
      <c r="BP8" s="158"/>
      <c r="BQ8" s="157"/>
      <c r="BR8" s="158"/>
      <c r="BS8" s="158"/>
      <c r="BT8" s="158"/>
      <c r="BU8" s="158"/>
      <c r="BV8" s="158"/>
      <c r="BW8" s="158"/>
      <c r="BX8" s="158"/>
      <c r="BY8" s="158"/>
      <c r="BZ8" s="158"/>
      <c r="CA8" s="158"/>
      <c r="CB8" s="158"/>
      <c r="CC8" s="159"/>
      <c r="CD8" s="163"/>
      <c r="CE8" s="164">
        <f t="shared" ref="CE8:CE13" si="4">SUM(M8:AI8)</f>
        <v>857563</v>
      </c>
      <c r="CF8" s="164">
        <f t="shared" ref="CF8:CF13" si="5">SUM(AJ8:CD8)</f>
        <v>2145960</v>
      </c>
      <c r="CG8" s="158">
        <f t="shared" ref="CG8:CG13" si="6">CE8+CF8</f>
        <v>3003523</v>
      </c>
      <c r="CH8" s="158">
        <f t="shared" ref="CH8:CH13" si="7">E8-CG8</f>
        <v>-932125</v>
      </c>
    </row>
    <row r="9" spans="1:92" ht="15" thickBot="1" x14ac:dyDescent="0.25">
      <c r="A9" s="134">
        <v>11</v>
      </c>
      <c r="B9" s="143" t="s">
        <v>129</v>
      </c>
      <c r="C9" s="143"/>
      <c r="D9" s="143" t="s">
        <v>130</v>
      </c>
      <c r="E9" s="143">
        <v>7287567</v>
      </c>
      <c r="F9" s="156">
        <f>ROUNDDOWN(E9*0.9,0)</f>
        <v>6558810</v>
      </c>
      <c r="G9" s="147">
        <v>50</v>
      </c>
      <c r="H9" s="143">
        <v>2</v>
      </c>
      <c r="I9" s="145">
        <f>H9+G9-1</f>
        <v>51</v>
      </c>
      <c r="J9" s="145">
        <f>ROUNDDOWN(F9/G9,0)</f>
        <v>131176</v>
      </c>
      <c r="K9" s="160">
        <f t="shared" ref="K9:K13" si="8">SUM(M9:CD9)</f>
        <v>10566967</v>
      </c>
      <c r="L9" s="165">
        <f t="shared" si="3"/>
        <v>-4008157</v>
      </c>
      <c r="M9" s="166">
        <v>131186</v>
      </c>
      <c r="N9" s="166">
        <v>131176</v>
      </c>
      <c r="O9" s="166">
        <v>131176</v>
      </c>
      <c r="P9" s="166">
        <v>131176</v>
      </c>
      <c r="Q9" s="166">
        <v>131176</v>
      </c>
      <c r="R9" s="166">
        <v>131176</v>
      </c>
      <c r="S9" s="166">
        <v>131176</v>
      </c>
      <c r="T9" s="166">
        <v>131176</v>
      </c>
      <c r="U9" s="166">
        <v>131176</v>
      </c>
      <c r="V9" s="166">
        <v>131176</v>
      </c>
      <c r="W9" s="166">
        <v>131176</v>
      </c>
      <c r="X9" s="166">
        <v>131176</v>
      </c>
      <c r="Y9" s="166">
        <v>131176</v>
      </c>
      <c r="Z9" s="166">
        <v>131176</v>
      </c>
      <c r="AA9" s="166">
        <v>131176</v>
      </c>
      <c r="AB9" s="166">
        <v>131176</v>
      </c>
      <c r="AC9" s="166">
        <v>131176</v>
      </c>
      <c r="AD9" s="166">
        <v>131176</v>
      </c>
      <c r="AE9" s="166">
        <v>131176</v>
      </c>
      <c r="AF9" s="166">
        <v>131176</v>
      </c>
      <c r="AG9" s="166">
        <v>131176</v>
      </c>
      <c r="AH9" s="166">
        <v>131176</v>
      </c>
      <c r="AI9" s="166">
        <v>131176</v>
      </c>
      <c r="AJ9" s="270">
        <v>131176</v>
      </c>
      <c r="AK9" s="288">
        <v>131176</v>
      </c>
      <c r="AL9" s="400">
        <f t="shared" ref="AL9:AL12" si="9">E9-SUM(M9:AK9)</f>
        <v>4008157</v>
      </c>
      <c r="AM9" s="166">
        <v>131176</v>
      </c>
      <c r="AN9" s="166">
        <v>131176</v>
      </c>
      <c r="AO9" s="166">
        <v>131176</v>
      </c>
      <c r="AP9" s="166">
        <v>131176</v>
      </c>
      <c r="AQ9" s="166">
        <v>131176</v>
      </c>
      <c r="AR9" s="166">
        <v>131176</v>
      </c>
      <c r="AS9" s="166">
        <v>131176</v>
      </c>
      <c r="AT9" s="166">
        <v>131176</v>
      </c>
      <c r="AU9" s="166">
        <v>131176</v>
      </c>
      <c r="AV9" s="166">
        <v>131176</v>
      </c>
      <c r="AW9" s="166">
        <v>131176</v>
      </c>
      <c r="AX9" s="166">
        <v>131176</v>
      </c>
      <c r="AY9" s="166">
        <v>131176</v>
      </c>
      <c r="AZ9" s="166">
        <v>131176</v>
      </c>
      <c r="BA9" s="166">
        <v>131176</v>
      </c>
      <c r="BB9" s="166">
        <v>131176</v>
      </c>
      <c r="BC9" s="166">
        <v>131176</v>
      </c>
      <c r="BD9" s="166">
        <v>131176</v>
      </c>
      <c r="BE9" s="166">
        <v>131176</v>
      </c>
      <c r="BF9" s="166">
        <v>131176</v>
      </c>
      <c r="BG9" s="166">
        <v>131176</v>
      </c>
      <c r="BH9" s="166">
        <v>131176</v>
      </c>
      <c r="BI9" s="166">
        <v>131176</v>
      </c>
      <c r="BJ9" s="166">
        <v>131176</v>
      </c>
      <c r="BK9" s="166">
        <v>131176</v>
      </c>
      <c r="BL9" s="167"/>
      <c r="BM9" s="167"/>
      <c r="BN9" s="143"/>
      <c r="BO9" s="143"/>
      <c r="BP9" s="143"/>
      <c r="BQ9" s="147"/>
      <c r="BR9" s="143"/>
      <c r="BS9" s="143"/>
      <c r="BT9" s="143"/>
      <c r="BU9" s="143"/>
      <c r="BV9" s="143"/>
      <c r="BW9" s="143"/>
      <c r="BX9" s="143"/>
      <c r="BY9" s="143"/>
      <c r="BZ9" s="143"/>
      <c r="CA9" s="143"/>
      <c r="CB9" s="143"/>
      <c r="CC9" s="145"/>
      <c r="CD9" s="167"/>
      <c r="CE9" s="146">
        <f t="shared" si="4"/>
        <v>3017058</v>
      </c>
      <c r="CF9" s="164">
        <f t="shared" si="5"/>
        <v>7549909</v>
      </c>
      <c r="CG9" s="158">
        <f t="shared" si="6"/>
        <v>10566967</v>
      </c>
      <c r="CH9" s="158">
        <f t="shared" si="7"/>
        <v>-3279400</v>
      </c>
    </row>
    <row r="10" spans="1:92" ht="15" thickBot="1" x14ac:dyDescent="0.25">
      <c r="A10" s="134">
        <v>12</v>
      </c>
      <c r="B10" s="143" t="s">
        <v>127</v>
      </c>
      <c r="C10" s="143"/>
      <c r="D10" s="143" t="s">
        <v>131</v>
      </c>
      <c r="E10" s="143">
        <v>2797670</v>
      </c>
      <c r="F10" s="156">
        <f>ROUNDDOWN(E10*0.9,0)</f>
        <v>2517903</v>
      </c>
      <c r="G10" s="147">
        <v>50</v>
      </c>
      <c r="H10" s="143">
        <v>3</v>
      </c>
      <c r="I10" s="145">
        <f>H10+G10-1</f>
        <v>52</v>
      </c>
      <c r="J10" s="145">
        <f>ROUNDDOWN(F10/G10,0)</f>
        <v>50358</v>
      </c>
      <c r="K10" s="160">
        <f t="shared" si="8"/>
        <v>4106978</v>
      </c>
      <c r="L10" s="165">
        <f t="shared" si="3"/>
        <v>-1589075</v>
      </c>
      <c r="M10" s="147"/>
      <c r="N10" s="168">
        <v>50361</v>
      </c>
      <c r="O10" s="168">
        <v>50358</v>
      </c>
      <c r="P10" s="168">
        <v>50358</v>
      </c>
      <c r="Q10" s="168">
        <v>50358</v>
      </c>
      <c r="R10" s="168">
        <v>50358</v>
      </c>
      <c r="S10" s="168">
        <v>50358</v>
      </c>
      <c r="T10" s="168">
        <v>50358</v>
      </c>
      <c r="U10" s="168">
        <v>50358</v>
      </c>
      <c r="V10" s="168">
        <v>50358</v>
      </c>
      <c r="W10" s="168">
        <v>50358</v>
      </c>
      <c r="X10" s="168">
        <v>50358</v>
      </c>
      <c r="Y10" s="168">
        <v>50358</v>
      </c>
      <c r="Z10" s="168">
        <v>50358</v>
      </c>
      <c r="AA10" s="168">
        <v>50358</v>
      </c>
      <c r="AB10" s="168">
        <v>50358</v>
      </c>
      <c r="AC10" s="168">
        <v>50358</v>
      </c>
      <c r="AD10" s="168">
        <v>50358</v>
      </c>
      <c r="AE10" s="168">
        <v>50358</v>
      </c>
      <c r="AF10" s="168">
        <v>50358</v>
      </c>
      <c r="AG10" s="168">
        <v>50358</v>
      </c>
      <c r="AH10" s="168">
        <v>50358</v>
      </c>
      <c r="AI10" s="168">
        <v>50358</v>
      </c>
      <c r="AJ10" s="271">
        <v>50358</v>
      </c>
      <c r="AK10" s="288">
        <v>50358</v>
      </c>
      <c r="AL10" s="400">
        <f t="shared" si="9"/>
        <v>1589075</v>
      </c>
      <c r="AM10" s="166">
        <v>50358</v>
      </c>
      <c r="AN10" s="168">
        <v>50358</v>
      </c>
      <c r="AO10" s="168">
        <v>50358</v>
      </c>
      <c r="AP10" s="168">
        <v>50358</v>
      </c>
      <c r="AQ10" s="168">
        <v>50358</v>
      </c>
      <c r="AR10" s="168">
        <v>50358</v>
      </c>
      <c r="AS10" s="168">
        <v>50358</v>
      </c>
      <c r="AT10" s="168">
        <v>50358</v>
      </c>
      <c r="AU10" s="168">
        <v>50358</v>
      </c>
      <c r="AV10" s="168">
        <v>50358</v>
      </c>
      <c r="AW10" s="168">
        <v>50358</v>
      </c>
      <c r="AX10" s="168">
        <v>50358</v>
      </c>
      <c r="AY10" s="168">
        <v>50358</v>
      </c>
      <c r="AZ10" s="168">
        <v>50358</v>
      </c>
      <c r="BA10" s="168">
        <v>50358</v>
      </c>
      <c r="BB10" s="168">
        <v>50358</v>
      </c>
      <c r="BC10" s="168">
        <v>50358</v>
      </c>
      <c r="BD10" s="168">
        <v>50358</v>
      </c>
      <c r="BE10" s="168">
        <v>50358</v>
      </c>
      <c r="BF10" s="168">
        <v>50358</v>
      </c>
      <c r="BG10" s="168">
        <v>50358</v>
      </c>
      <c r="BH10" s="168">
        <v>50358</v>
      </c>
      <c r="BI10" s="168">
        <v>50358</v>
      </c>
      <c r="BJ10" s="168">
        <v>50358</v>
      </c>
      <c r="BK10" s="168">
        <v>50358</v>
      </c>
      <c r="BL10" s="168">
        <v>50358</v>
      </c>
      <c r="BM10" s="169"/>
      <c r="BN10" s="169"/>
      <c r="BO10" s="143"/>
      <c r="BP10" s="143"/>
      <c r="BQ10" s="147"/>
      <c r="BR10" s="143"/>
      <c r="BS10" s="143"/>
      <c r="BT10" s="143"/>
      <c r="BU10" s="143"/>
      <c r="BV10" s="143"/>
      <c r="BW10" s="143"/>
      <c r="BX10" s="143"/>
      <c r="BY10" s="143"/>
      <c r="BZ10" s="143"/>
      <c r="CA10" s="143"/>
      <c r="CB10" s="143"/>
      <c r="CC10" s="145"/>
      <c r="CD10" s="145"/>
      <c r="CE10" s="146">
        <f t="shared" si="4"/>
        <v>1107879</v>
      </c>
      <c r="CF10" s="164">
        <f t="shared" si="5"/>
        <v>2999099</v>
      </c>
      <c r="CG10" s="158">
        <f t="shared" si="6"/>
        <v>4106978</v>
      </c>
      <c r="CH10" s="158">
        <f t="shared" si="7"/>
        <v>-1309308</v>
      </c>
    </row>
    <row r="11" spans="1:92" ht="15" thickBot="1" x14ac:dyDescent="0.25">
      <c r="A11" s="134">
        <v>13</v>
      </c>
      <c r="B11" s="143" t="s">
        <v>129</v>
      </c>
      <c r="C11" s="143"/>
      <c r="D11" s="143" t="s">
        <v>132</v>
      </c>
      <c r="E11" s="143">
        <v>1131958</v>
      </c>
      <c r="F11" s="156">
        <f>ROUNDDOWN(E11*0.9,0)</f>
        <v>1018762</v>
      </c>
      <c r="G11" s="147">
        <v>50</v>
      </c>
      <c r="H11" s="143">
        <v>3</v>
      </c>
      <c r="I11" s="145">
        <f>H11+G11-1</f>
        <v>52</v>
      </c>
      <c r="J11" s="145">
        <f>ROUNDDOWN(F11/G11,0)</f>
        <v>20375</v>
      </c>
      <c r="K11" s="160">
        <f t="shared" si="8"/>
        <v>1661708</v>
      </c>
      <c r="L11" s="165">
        <f t="shared" si="3"/>
        <v>-642946</v>
      </c>
      <c r="M11" s="147"/>
      <c r="N11" s="168">
        <v>20387</v>
      </c>
      <c r="O11" s="168">
        <v>20375</v>
      </c>
      <c r="P11" s="168">
        <v>20375</v>
      </c>
      <c r="Q11" s="168">
        <v>20375</v>
      </c>
      <c r="R11" s="168">
        <v>20375</v>
      </c>
      <c r="S11" s="168">
        <v>20375</v>
      </c>
      <c r="T11" s="168">
        <v>20375</v>
      </c>
      <c r="U11" s="168">
        <v>20375</v>
      </c>
      <c r="V11" s="168">
        <v>20375</v>
      </c>
      <c r="W11" s="168">
        <v>20375</v>
      </c>
      <c r="X11" s="168">
        <v>20375</v>
      </c>
      <c r="Y11" s="168">
        <v>20375</v>
      </c>
      <c r="Z11" s="168">
        <v>20375</v>
      </c>
      <c r="AA11" s="168">
        <v>20375</v>
      </c>
      <c r="AB11" s="168">
        <v>20375</v>
      </c>
      <c r="AC11" s="168">
        <v>20375</v>
      </c>
      <c r="AD11" s="168">
        <v>20375</v>
      </c>
      <c r="AE11" s="168">
        <v>20375</v>
      </c>
      <c r="AF11" s="168">
        <v>20375</v>
      </c>
      <c r="AG11" s="168">
        <v>20375</v>
      </c>
      <c r="AH11" s="168">
        <v>20375</v>
      </c>
      <c r="AI11" s="168">
        <v>20375</v>
      </c>
      <c r="AJ11" s="271">
        <v>20375</v>
      </c>
      <c r="AK11" s="288">
        <v>20375</v>
      </c>
      <c r="AL11" s="400">
        <f t="shared" si="9"/>
        <v>642946</v>
      </c>
      <c r="AM11" s="166">
        <v>20375</v>
      </c>
      <c r="AN11" s="168">
        <v>20375</v>
      </c>
      <c r="AO11" s="168">
        <v>20375</v>
      </c>
      <c r="AP11" s="168">
        <v>20375</v>
      </c>
      <c r="AQ11" s="168">
        <v>20375</v>
      </c>
      <c r="AR11" s="168">
        <v>20375</v>
      </c>
      <c r="AS11" s="168">
        <v>20375</v>
      </c>
      <c r="AT11" s="168">
        <v>20375</v>
      </c>
      <c r="AU11" s="168">
        <v>20375</v>
      </c>
      <c r="AV11" s="168">
        <v>20375</v>
      </c>
      <c r="AW11" s="168">
        <v>20375</v>
      </c>
      <c r="AX11" s="168">
        <v>20375</v>
      </c>
      <c r="AY11" s="168">
        <v>20375</v>
      </c>
      <c r="AZ11" s="168">
        <v>20375</v>
      </c>
      <c r="BA11" s="168">
        <v>20375</v>
      </c>
      <c r="BB11" s="168">
        <v>20375</v>
      </c>
      <c r="BC11" s="168">
        <v>20375</v>
      </c>
      <c r="BD11" s="168">
        <v>20375</v>
      </c>
      <c r="BE11" s="168">
        <v>20375</v>
      </c>
      <c r="BF11" s="168">
        <v>20375</v>
      </c>
      <c r="BG11" s="168">
        <v>20375</v>
      </c>
      <c r="BH11" s="168">
        <v>20375</v>
      </c>
      <c r="BI11" s="168">
        <v>20375</v>
      </c>
      <c r="BJ11" s="168">
        <v>20375</v>
      </c>
      <c r="BK11" s="168">
        <v>20375</v>
      </c>
      <c r="BL11" s="168">
        <v>20375</v>
      </c>
      <c r="BM11" s="169"/>
      <c r="BN11" s="169"/>
      <c r="BO11" s="143"/>
      <c r="BP11" s="143"/>
      <c r="BQ11" s="147"/>
      <c r="BR11" s="143"/>
      <c r="BS11" s="143"/>
      <c r="BT11" s="143"/>
      <c r="BU11" s="143"/>
      <c r="BV11" s="143"/>
      <c r="BW11" s="143"/>
      <c r="BX11" s="143"/>
      <c r="BY11" s="143"/>
      <c r="BZ11" s="143"/>
      <c r="CA11" s="143"/>
      <c r="CB11" s="143"/>
      <c r="CC11" s="145"/>
      <c r="CD11" s="145"/>
      <c r="CE11" s="146">
        <f t="shared" si="4"/>
        <v>448262</v>
      </c>
      <c r="CF11" s="164">
        <f t="shared" si="5"/>
        <v>1213446</v>
      </c>
      <c r="CG11" s="158">
        <f t="shared" si="6"/>
        <v>1661708</v>
      </c>
      <c r="CH11" s="158">
        <f t="shared" si="7"/>
        <v>-529750</v>
      </c>
    </row>
    <row r="12" spans="1:92" ht="15" thickBot="1" x14ac:dyDescent="0.25">
      <c r="A12" s="134">
        <v>14</v>
      </c>
      <c r="B12" s="143" t="s">
        <v>129</v>
      </c>
      <c r="C12" s="143"/>
      <c r="D12" s="143" t="s">
        <v>133</v>
      </c>
      <c r="E12" s="143">
        <v>3782885</v>
      </c>
      <c r="F12" s="156">
        <f>ROUNDDOWN(E12*0.9,0)</f>
        <v>3404596</v>
      </c>
      <c r="G12" s="147">
        <v>50</v>
      </c>
      <c r="H12" s="143">
        <v>19</v>
      </c>
      <c r="I12" s="145">
        <f>H12+G12-1</f>
        <v>68</v>
      </c>
      <c r="J12" s="145">
        <f>ROUNDDOWN(F12/G12,0)</f>
        <v>68091</v>
      </c>
      <c r="K12" s="160">
        <f t="shared" si="8"/>
        <v>6642707</v>
      </c>
      <c r="L12" s="165">
        <f t="shared" si="3"/>
        <v>-3238111</v>
      </c>
      <c r="M12" s="147"/>
      <c r="N12" s="143"/>
      <c r="O12" s="143"/>
      <c r="P12" s="143"/>
      <c r="Q12" s="143"/>
      <c r="R12" s="143"/>
      <c r="S12" s="143"/>
      <c r="T12" s="143"/>
      <c r="U12" s="143"/>
      <c r="V12" s="143"/>
      <c r="W12" s="143"/>
      <c r="X12" s="143"/>
      <c r="Y12" s="143"/>
      <c r="Z12" s="143"/>
      <c r="AA12" s="146"/>
      <c r="AB12" s="146"/>
      <c r="AC12" s="170"/>
      <c r="AD12" s="168">
        <v>68137</v>
      </c>
      <c r="AE12" s="168">
        <v>68091</v>
      </c>
      <c r="AF12" s="168">
        <v>68091</v>
      </c>
      <c r="AG12" s="168">
        <v>68091</v>
      </c>
      <c r="AH12" s="168">
        <v>68091</v>
      </c>
      <c r="AI12" s="168">
        <v>68091</v>
      </c>
      <c r="AJ12" s="271">
        <v>68091</v>
      </c>
      <c r="AK12" s="288">
        <v>68091</v>
      </c>
      <c r="AL12" s="400">
        <f t="shared" si="9"/>
        <v>3238111</v>
      </c>
      <c r="AM12" s="166">
        <v>68091</v>
      </c>
      <c r="AN12" s="168">
        <v>68091</v>
      </c>
      <c r="AO12" s="168">
        <v>68091</v>
      </c>
      <c r="AP12" s="168">
        <v>68091</v>
      </c>
      <c r="AQ12" s="168">
        <v>68091</v>
      </c>
      <c r="AR12" s="168">
        <v>68091</v>
      </c>
      <c r="AS12" s="168">
        <v>68091</v>
      </c>
      <c r="AT12" s="168">
        <v>68091</v>
      </c>
      <c r="AU12" s="168">
        <v>68091</v>
      </c>
      <c r="AV12" s="168">
        <v>68091</v>
      </c>
      <c r="AW12" s="168">
        <v>68091</v>
      </c>
      <c r="AX12" s="168">
        <v>68091</v>
      </c>
      <c r="AY12" s="168">
        <v>68091</v>
      </c>
      <c r="AZ12" s="168">
        <v>68091</v>
      </c>
      <c r="BA12" s="168">
        <v>68091</v>
      </c>
      <c r="BB12" s="168">
        <v>68091</v>
      </c>
      <c r="BC12" s="168">
        <v>68091</v>
      </c>
      <c r="BD12" s="168">
        <v>68091</v>
      </c>
      <c r="BE12" s="168">
        <v>68091</v>
      </c>
      <c r="BF12" s="168">
        <v>68091</v>
      </c>
      <c r="BG12" s="168">
        <v>68091</v>
      </c>
      <c r="BH12" s="168">
        <v>68091</v>
      </c>
      <c r="BI12" s="168">
        <v>68091</v>
      </c>
      <c r="BJ12" s="168">
        <v>68091</v>
      </c>
      <c r="BK12" s="168">
        <v>68091</v>
      </c>
      <c r="BL12" s="168">
        <v>68091</v>
      </c>
      <c r="BM12" s="168">
        <v>68091</v>
      </c>
      <c r="BN12" s="168">
        <v>68091</v>
      </c>
      <c r="BO12" s="168">
        <v>68091</v>
      </c>
      <c r="BP12" s="168">
        <v>68091</v>
      </c>
      <c r="BQ12" s="168">
        <v>68091</v>
      </c>
      <c r="BR12" s="168">
        <v>68091</v>
      </c>
      <c r="BS12" s="168">
        <v>68091</v>
      </c>
      <c r="BT12" s="168">
        <v>68091</v>
      </c>
      <c r="BU12" s="168">
        <v>68091</v>
      </c>
      <c r="BV12" s="168">
        <v>68091</v>
      </c>
      <c r="BW12" s="168">
        <v>68091</v>
      </c>
      <c r="BX12" s="168">
        <v>68091</v>
      </c>
      <c r="BY12" s="168">
        <v>68091</v>
      </c>
      <c r="BZ12" s="168">
        <v>68091</v>
      </c>
      <c r="CA12" s="168">
        <v>68091</v>
      </c>
      <c r="CB12" s="168">
        <v>68091</v>
      </c>
      <c r="CC12" s="148"/>
      <c r="CD12" s="167"/>
      <c r="CE12" s="146">
        <f t="shared" si="4"/>
        <v>408592</v>
      </c>
      <c r="CF12" s="164">
        <f t="shared" si="5"/>
        <v>6234115</v>
      </c>
      <c r="CG12" s="158">
        <f t="shared" si="6"/>
        <v>6642707</v>
      </c>
      <c r="CH12" s="158">
        <f t="shared" si="7"/>
        <v>-2859822</v>
      </c>
    </row>
    <row r="13" spans="1:92" ht="15" thickBot="1" x14ac:dyDescent="0.25">
      <c r="B13" s="143"/>
      <c r="C13" s="143"/>
      <c r="D13" s="143"/>
      <c r="E13" s="143"/>
      <c r="F13" s="156">
        <f>E13*0.9</f>
        <v>0</v>
      </c>
      <c r="G13" s="147"/>
      <c r="H13" s="143"/>
      <c r="I13" s="145"/>
      <c r="J13" s="171"/>
      <c r="K13" s="160">
        <f t="shared" si="8"/>
        <v>0</v>
      </c>
      <c r="L13" s="165">
        <f t="shared" si="3"/>
        <v>0</v>
      </c>
      <c r="M13" s="147"/>
      <c r="N13" s="143"/>
      <c r="O13" s="143"/>
      <c r="P13" s="143"/>
      <c r="Q13" s="143"/>
      <c r="R13" s="143"/>
      <c r="S13" s="143"/>
      <c r="T13" s="143"/>
      <c r="U13" s="143"/>
      <c r="V13" s="143"/>
      <c r="W13" s="143"/>
      <c r="X13" s="143"/>
      <c r="Y13" s="143"/>
      <c r="Z13" s="143"/>
      <c r="AA13" s="146"/>
      <c r="AB13" s="146"/>
      <c r="AC13" s="170"/>
      <c r="AD13" s="146"/>
      <c r="AE13" s="146"/>
      <c r="AF13" s="146"/>
      <c r="AG13" s="146"/>
      <c r="AH13" s="146"/>
      <c r="AI13" s="146"/>
      <c r="AJ13" s="148"/>
      <c r="AK13" s="289"/>
      <c r="AL13" s="399"/>
      <c r="AM13" s="2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8"/>
      <c r="CD13" s="172"/>
      <c r="CE13" s="146">
        <f t="shared" si="4"/>
        <v>0</v>
      </c>
      <c r="CF13" s="164">
        <f t="shared" si="5"/>
        <v>0</v>
      </c>
      <c r="CG13" s="158">
        <f t="shared" si="6"/>
        <v>0</v>
      </c>
      <c r="CH13" s="158">
        <f t="shared" si="7"/>
        <v>0</v>
      </c>
      <c r="CI13" s="135"/>
      <c r="CJ13" s="135"/>
      <c r="CK13" s="135"/>
      <c r="CL13" s="135"/>
      <c r="CM13" s="135"/>
      <c r="CN13" s="135"/>
    </row>
    <row r="14" spans="1:92" s="135" customFormat="1" x14ac:dyDescent="0.2">
      <c r="A14" s="173"/>
      <c r="B14" s="643" t="s">
        <v>134</v>
      </c>
      <c r="C14" s="644"/>
      <c r="D14" s="645"/>
      <c r="E14" s="298">
        <f>SUM(E16:E44)-E24-E34-E28-E30</f>
        <v>214633770</v>
      </c>
      <c r="F14" s="174">
        <f>SUM(F16:F44)-F24-F34-F28-F30</f>
        <v>193170384</v>
      </c>
      <c r="G14" s="175"/>
      <c r="H14" s="174"/>
      <c r="I14" s="176"/>
      <c r="J14" s="174"/>
      <c r="K14" s="177">
        <f t="shared" ref="K14:BW14" si="10">SUM(K16:K44)-K24-K34-K28-K30</f>
        <v>289512258</v>
      </c>
      <c r="L14" s="178">
        <f t="shared" si="10"/>
        <v>-96341874</v>
      </c>
      <c r="M14" s="174">
        <f t="shared" si="10"/>
        <v>3124967</v>
      </c>
      <c r="N14" s="174">
        <f t="shared" si="10"/>
        <v>5385320</v>
      </c>
      <c r="O14" s="174">
        <f t="shared" si="10"/>
        <v>5385185</v>
      </c>
      <c r="P14" s="174">
        <f t="shared" si="10"/>
        <v>5385185</v>
      </c>
      <c r="Q14" s="174">
        <f t="shared" si="10"/>
        <v>5385185</v>
      </c>
      <c r="R14" s="174">
        <f t="shared" si="10"/>
        <v>5385185</v>
      </c>
      <c r="S14" s="174">
        <f t="shared" si="10"/>
        <v>5385185</v>
      </c>
      <c r="T14" s="174">
        <f t="shared" si="10"/>
        <v>5385185</v>
      </c>
      <c r="U14" s="174">
        <f t="shared" si="10"/>
        <v>5385185</v>
      </c>
      <c r="V14" s="174">
        <f t="shared" si="10"/>
        <v>5385185</v>
      </c>
      <c r="W14" s="174">
        <f t="shared" si="10"/>
        <v>3666307</v>
      </c>
      <c r="X14" s="174">
        <f t="shared" si="10"/>
        <v>1765040</v>
      </c>
      <c r="Y14" s="174">
        <f t="shared" si="10"/>
        <v>2332490</v>
      </c>
      <c r="Z14" s="174">
        <f t="shared" si="10"/>
        <v>2332490</v>
      </c>
      <c r="AA14" s="174">
        <f t="shared" si="10"/>
        <v>2332490</v>
      </c>
      <c r="AB14" s="174">
        <f t="shared" si="10"/>
        <v>2332490</v>
      </c>
      <c r="AC14" s="174">
        <f t="shared" si="10"/>
        <v>5257265</v>
      </c>
      <c r="AD14" s="174">
        <f t="shared" si="10"/>
        <v>5414136</v>
      </c>
      <c r="AE14" s="174">
        <f t="shared" si="10"/>
        <v>5822115</v>
      </c>
      <c r="AF14" s="174">
        <f t="shared" si="10"/>
        <v>5907551</v>
      </c>
      <c r="AG14" s="174">
        <f t="shared" si="10"/>
        <v>5907551</v>
      </c>
      <c r="AH14" s="174">
        <f t="shared" si="10"/>
        <v>5907551</v>
      </c>
      <c r="AI14" s="174">
        <f t="shared" si="10"/>
        <v>5907551</v>
      </c>
      <c r="AJ14" s="176">
        <f t="shared" si="10"/>
        <v>5907551</v>
      </c>
      <c r="AK14" s="290">
        <f t="shared" si="10"/>
        <v>5907551</v>
      </c>
      <c r="AL14" s="401"/>
      <c r="AM14" s="175">
        <f t="shared" si="10"/>
        <v>5907551</v>
      </c>
      <c r="AN14" s="174">
        <f t="shared" si="10"/>
        <v>3276851</v>
      </c>
      <c r="AO14" s="174">
        <f t="shared" si="10"/>
        <v>3276851</v>
      </c>
      <c r="AP14" s="174">
        <f t="shared" si="10"/>
        <v>3276851</v>
      </c>
      <c r="AQ14" s="174">
        <f t="shared" si="10"/>
        <v>3276851</v>
      </c>
      <c r="AR14" s="174">
        <f t="shared" si="10"/>
        <v>3276851</v>
      </c>
      <c r="AS14" s="174">
        <f t="shared" si="10"/>
        <v>3276851</v>
      </c>
      <c r="AT14" s="174">
        <f t="shared" si="10"/>
        <v>3276851</v>
      </c>
      <c r="AU14" s="174">
        <f t="shared" si="10"/>
        <v>3276851</v>
      </c>
      <c r="AV14" s="174">
        <f t="shared" si="10"/>
        <v>3276851</v>
      </c>
      <c r="AW14" s="174">
        <f t="shared" si="10"/>
        <v>3276851</v>
      </c>
      <c r="AX14" s="174">
        <f t="shared" si="10"/>
        <v>3276851</v>
      </c>
      <c r="AY14" s="174">
        <f t="shared" si="10"/>
        <v>3276851</v>
      </c>
      <c r="AZ14" s="174">
        <f t="shared" si="10"/>
        <v>3241751</v>
      </c>
      <c r="BA14" s="174">
        <f t="shared" si="10"/>
        <v>3156251</v>
      </c>
      <c r="BB14" s="174">
        <f t="shared" si="10"/>
        <v>1919471</v>
      </c>
      <c r="BC14" s="174">
        <f t="shared" si="10"/>
        <v>1688397</v>
      </c>
      <c r="BD14" s="174">
        <f t="shared" si="10"/>
        <v>1688397</v>
      </c>
      <c r="BE14" s="174">
        <f t="shared" si="10"/>
        <v>1688397</v>
      </c>
      <c r="BF14" s="174">
        <f t="shared" si="10"/>
        <v>1688397</v>
      </c>
      <c r="BG14" s="174">
        <f t="shared" si="10"/>
        <v>1519227</v>
      </c>
      <c r="BH14" s="174">
        <f t="shared" si="10"/>
        <v>1493930</v>
      </c>
      <c r="BI14" s="174">
        <f t="shared" si="10"/>
        <v>1493930</v>
      </c>
      <c r="BJ14" s="174">
        <f t="shared" si="10"/>
        <v>1493930</v>
      </c>
      <c r="BK14" s="174">
        <f t="shared" si="10"/>
        <v>1493930</v>
      </c>
      <c r="BL14" s="174">
        <f t="shared" si="10"/>
        <v>1493930</v>
      </c>
      <c r="BM14" s="174">
        <f t="shared" si="10"/>
        <v>1391211</v>
      </c>
      <c r="BN14" s="174">
        <f t="shared" si="10"/>
        <v>823761</v>
      </c>
      <c r="BO14" s="174">
        <f t="shared" si="10"/>
        <v>823761</v>
      </c>
      <c r="BP14" s="174">
        <f t="shared" si="10"/>
        <v>823761</v>
      </c>
      <c r="BQ14" s="174">
        <f t="shared" si="10"/>
        <v>823761</v>
      </c>
      <c r="BR14" s="174">
        <f t="shared" si="10"/>
        <v>529686</v>
      </c>
      <c r="BS14" s="174">
        <f t="shared" si="10"/>
        <v>372846</v>
      </c>
      <c r="BT14" s="174">
        <f t="shared" si="10"/>
        <v>0</v>
      </c>
      <c r="BU14" s="174">
        <f t="shared" si="10"/>
        <v>0</v>
      </c>
      <c r="BV14" s="174">
        <f t="shared" si="10"/>
        <v>0</v>
      </c>
      <c r="BW14" s="174">
        <f t="shared" si="10"/>
        <v>0</v>
      </c>
      <c r="BX14" s="174">
        <f t="shared" ref="BX14:CH14" si="11">SUM(BX16:BX44)-BX24-BX34-BX28-BX30</f>
        <v>0</v>
      </c>
      <c r="BY14" s="174">
        <f t="shared" si="11"/>
        <v>0</v>
      </c>
      <c r="BZ14" s="174">
        <f t="shared" si="11"/>
        <v>0</v>
      </c>
      <c r="CA14" s="174">
        <f t="shared" si="11"/>
        <v>0</v>
      </c>
      <c r="CB14" s="174">
        <f t="shared" si="11"/>
        <v>0</v>
      </c>
      <c r="CC14" s="174">
        <f t="shared" si="11"/>
        <v>0</v>
      </c>
      <c r="CD14" s="174">
        <f t="shared" si="11"/>
        <v>0</v>
      </c>
      <c r="CE14" s="174">
        <f t="shared" si="11"/>
        <v>106476794</v>
      </c>
      <c r="CF14" s="174">
        <f t="shared" si="11"/>
        <v>183035464</v>
      </c>
      <c r="CG14" s="174">
        <f t="shared" si="11"/>
        <v>289512258</v>
      </c>
      <c r="CH14" s="174">
        <f t="shared" si="11"/>
        <v>-74878488</v>
      </c>
    </row>
    <row r="15" spans="1:92" s="135" customFormat="1" ht="15" thickBot="1" x14ac:dyDescent="0.25">
      <c r="A15" s="173"/>
      <c r="B15" s="646"/>
      <c r="C15" s="647"/>
      <c r="D15" s="648"/>
      <c r="E15" s="179"/>
      <c r="F15" s="174"/>
      <c r="G15" s="179"/>
      <c r="H15" s="179"/>
      <c r="I15" s="179"/>
      <c r="J15" s="179"/>
      <c r="K15" s="174"/>
      <c r="L15" s="174"/>
      <c r="M15" s="179">
        <f>M14</f>
        <v>3124967</v>
      </c>
      <c r="N15" s="179">
        <f>M15+N14</f>
        <v>8510287</v>
      </c>
      <c r="O15" s="179">
        <f t="shared" ref="O15:CA15" si="12">N15+O14</f>
        <v>13895472</v>
      </c>
      <c r="P15" s="179">
        <f t="shared" si="12"/>
        <v>19280657</v>
      </c>
      <c r="Q15" s="179">
        <f t="shared" si="12"/>
        <v>24665842</v>
      </c>
      <c r="R15" s="179">
        <f t="shared" si="12"/>
        <v>30051027</v>
      </c>
      <c r="S15" s="179">
        <f t="shared" si="12"/>
        <v>35436212</v>
      </c>
      <c r="T15" s="179">
        <f t="shared" si="12"/>
        <v>40821397</v>
      </c>
      <c r="U15" s="179">
        <f t="shared" si="12"/>
        <v>46206582</v>
      </c>
      <c r="V15" s="179">
        <f t="shared" si="12"/>
        <v>51591767</v>
      </c>
      <c r="W15" s="179">
        <f t="shared" si="12"/>
        <v>55258074</v>
      </c>
      <c r="X15" s="179">
        <f t="shared" si="12"/>
        <v>57023114</v>
      </c>
      <c r="Y15" s="179">
        <f t="shared" si="12"/>
        <v>59355604</v>
      </c>
      <c r="Z15" s="179">
        <f t="shared" si="12"/>
        <v>61688094</v>
      </c>
      <c r="AA15" s="179">
        <f t="shared" si="12"/>
        <v>64020584</v>
      </c>
      <c r="AB15" s="179">
        <f t="shared" si="12"/>
        <v>66353074</v>
      </c>
      <c r="AC15" s="179">
        <f t="shared" si="12"/>
        <v>71610339</v>
      </c>
      <c r="AD15" s="179">
        <f t="shared" si="12"/>
        <v>77024475</v>
      </c>
      <c r="AE15" s="179">
        <f t="shared" si="12"/>
        <v>82846590</v>
      </c>
      <c r="AF15" s="179">
        <f t="shared" si="12"/>
        <v>88754141</v>
      </c>
      <c r="AG15" s="179">
        <f t="shared" si="12"/>
        <v>94661692</v>
      </c>
      <c r="AH15" s="179">
        <f t="shared" si="12"/>
        <v>100569243</v>
      </c>
      <c r="AI15" s="179">
        <f t="shared" si="12"/>
        <v>106476794</v>
      </c>
      <c r="AJ15" s="272">
        <f t="shared" si="12"/>
        <v>112384345</v>
      </c>
      <c r="AK15" s="297">
        <f t="shared" si="12"/>
        <v>118291896</v>
      </c>
      <c r="AL15" s="399"/>
      <c r="AM15" s="279">
        <f>AK15+AM14</f>
        <v>124199447</v>
      </c>
      <c r="AN15" s="179">
        <f t="shared" si="12"/>
        <v>127476298</v>
      </c>
      <c r="AO15" s="179">
        <f t="shared" si="12"/>
        <v>130753149</v>
      </c>
      <c r="AP15" s="179">
        <f t="shared" si="12"/>
        <v>134030000</v>
      </c>
      <c r="AQ15" s="179">
        <f t="shared" si="12"/>
        <v>137306851</v>
      </c>
      <c r="AR15" s="179">
        <f t="shared" si="12"/>
        <v>140583702</v>
      </c>
      <c r="AS15" s="179">
        <f t="shared" si="12"/>
        <v>143860553</v>
      </c>
      <c r="AT15" s="179">
        <f t="shared" si="12"/>
        <v>147137404</v>
      </c>
      <c r="AU15" s="179">
        <f t="shared" si="12"/>
        <v>150414255</v>
      </c>
      <c r="AV15" s="179">
        <f t="shared" si="12"/>
        <v>153691106</v>
      </c>
      <c r="AW15" s="179">
        <f t="shared" si="12"/>
        <v>156967957</v>
      </c>
      <c r="AX15" s="179">
        <f t="shared" si="12"/>
        <v>160244808</v>
      </c>
      <c r="AY15" s="179">
        <f t="shared" si="12"/>
        <v>163521659</v>
      </c>
      <c r="AZ15" s="179">
        <f t="shared" si="12"/>
        <v>166763410</v>
      </c>
      <c r="BA15" s="179">
        <f t="shared" si="12"/>
        <v>169919661</v>
      </c>
      <c r="BB15" s="179">
        <f t="shared" si="12"/>
        <v>171839132</v>
      </c>
      <c r="BC15" s="179">
        <f t="shared" si="12"/>
        <v>173527529</v>
      </c>
      <c r="BD15" s="179">
        <f t="shared" si="12"/>
        <v>175215926</v>
      </c>
      <c r="BE15" s="179">
        <f t="shared" si="12"/>
        <v>176904323</v>
      </c>
      <c r="BF15" s="179">
        <f t="shared" si="12"/>
        <v>178592720</v>
      </c>
      <c r="BG15" s="179">
        <f t="shared" si="12"/>
        <v>180111947</v>
      </c>
      <c r="BH15" s="179">
        <f t="shared" si="12"/>
        <v>181605877</v>
      </c>
      <c r="BI15" s="179">
        <f t="shared" si="12"/>
        <v>183099807</v>
      </c>
      <c r="BJ15" s="179">
        <f t="shared" si="12"/>
        <v>184593737</v>
      </c>
      <c r="BK15" s="179">
        <f t="shared" si="12"/>
        <v>186087667</v>
      </c>
      <c r="BL15" s="179">
        <f t="shared" si="12"/>
        <v>187581597</v>
      </c>
      <c r="BM15" s="179">
        <f t="shared" si="12"/>
        <v>188972808</v>
      </c>
      <c r="BN15" s="179">
        <f t="shared" si="12"/>
        <v>189796569</v>
      </c>
      <c r="BO15" s="179">
        <f t="shared" si="12"/>
        <v>190620330</v>
      </c>
      <c r="BP15" s="179">
        <f t="shared" si="12"/>
        <v>191444091</v>
      </c>
      <c r="BQ15" s="179">
        <f t="shared" si="12"/>
        <v>192267852</v>
      </c>
      <c r="BR15" s="179">
        <f t="shared" si="12"/>
        <v>192797538</v>
      </c>
      <c r="BS15" s="179">
        <f t="shared" si="12"/>
        <v>193170384</v>
      </c>
      <c r="BT15" s="179">
        <f t="shared" si="12"/>
        <v>193170384</v>
      </c>
      <c r="BU15" s="179">
        <f t="shared" si="12"/>
        <v>193170384</v>
      </c>
      <c r="BV15" s="179">
        <f t="shared" si="12"/>
        <v>193170384</v>
      </c>
      <c r="BW15" s="179">
        <f t="shared" si="12"/>
        <v>193170384</v>
      </c>
      <c r="BX15" s="179">
        <f t="shared" si="12"/>
        <v>193170384</v>
      </c>
      <c r="BY15" s="179">
        <f t="shared" si="12"/>
        <v>193170384</v>
      </c>
      <c r="BZ15" s="179">
        <f t="shared" si="12"/>
        <v>193170384</v>
      </c>
      <c r="CA15" s="179">
        <f t="shared" si="12"/>
        <v>193170384</v>
      </c>
      <c r="CB15" s="179">
        <f t="shared" ref="CB15:CD15" si="13">CA15+CB14</f>
        <v>193170384</v>
      </c>
      <c r="CC15" s="179">
        <f t="shared" si="13"/>
        <v>193170384</v>
      </c>
      <c r="CD15" s="179">
        <f t="shared" si="13"/>
        <v>193170384</v>
      </c>
      <c r="CE15" s="179"/>
      <c r="CF15" s="179"/>
      <c r="CG15" s="179"/>
      <c r="CH15" s="179"/>
    </row>
    <row r="16" spans="1:92" ht="15" thickBot="1" x14ac:dyDescent="0.25">
      <c r="A16" s="134">
        <v>20</v>
      </c>
      <c r="B16" s="158" t="s">
        <v>129</v>
      </c>
      <c r="C16" s="158"/>
      <c r="D16" s="158" t="s">
        <v>135</v>
      </c>
      <c r="E16" s="158">
        <v>5765965</v>
      </c>
      <c r="F16" s="156">
        <f>ROUNDDOWN(E16*0.9,0)</f>
        <v>5189368</v>
      </c>
      <c r="G16" s="157">
        <v>40</v>
      </c>
      <c r="H16" s="158">
        <v>2</v>
      </c>
      <c r="I16" s="159">
        <f>H16+G16-1</f>
        <v>41</v>
      </c>
      <c r="J16" s="159">
        <f>ROUNDDOWN(F16/G16,0)</f>
        <v>129734</v>
      </c>
      <c r="K16" s="160">
        <f>SUM(M16:CD16)</f>
        <v>7711975</v>
      </c>
      <c r="L16" s="165">
        <f>F16-K16</f>
        <v>-2522607</v>
      </c>
      <c r="M16" s="162">
        <v>129742</v>
      </c>
      <c r="N16" s="162">
        <v>129734</v>
      </c>
      <c r="O16" s="162">
        <v>129734</v>
      </c>
      <c r="P16" s="162">
        <v>129734</v>
      </c>
      <c r="Q16" s="162">
        <v>129734</v>
      </c>
      <c r="R16" s="162">
        <v>129734</v>
      </c>
      <c r="S16" s="162">
        <v>129734</v>
      </c>
      <c r="T16" s="162">
        <v>129734</v>
      </c>
      <c r="U16" s="162">
        <v>129734</v>
      </c>
      <c r="V16" s="162">
        <v>129734</v>
      </c>
      <c r="W16" s="162">
        <v>129734</v>
      </c>
      <c r="X16" s="162">
        <v>129734</v>
      </c>
      <c r="Y16" s="162">
        <v>129734</v>
      </c>
      <c r="Z16" s="162">
        <v>129734</v>
      </c>
      <c r="AA16" s="162">
        <v>129734</v>
      </c>
      <c r="AB16" s="162">
        <v>129734</v>
      </c>
      <c r="AC16" s="162">
        <v>129734</v>
      </c>
      <c r="AD16" s="162">
        <v>129734</v>
      </c>
      <c r="AE16" s="162">
        <v>129734</v>
      </c>
      <c r="AF16" s="162">
        <v>129734</v>
      </c>
      <c r="AG16" s="162">
        <v>129734</v>
      </c>
      <c r="AH16" s="162">
        <v>129734</v>
      </c>
      <c r="AI16" s="162">
        <v>129734</v>
      </c>
      <c r="AJ16" s="269">
        <v>129734</v>
      </c>
      <c r="AK16" s="288">
        <v>129734</v>
      </c>
      <c r="AL16" s="400">
        <f t="shared" ref="AL16:AL19" si="14">E16-SUM(M16:AK16)</f>
        <v>2522607</v>
      </c>
      <c r="AM16" s="162">
        <v>129734</v>
      </c>
      <c r="AN16" s="162">
        <v>129734</v>
      </c>
      <c r="AO16" s="162">
        <v>129734</v>
      </c>
      <c r="AP16" s="162">
        <v>129734</v>
      </c>
      <c r="AQ16" s="162">
        <v>129734</v>
      </c>
      <c r="AR16" s="162">
        <v>129734</v>
      </c>
      <c r="AS16" s="162">
        <v>129734</v>
      </c>
      <c r="AT16" s="162">
        <v>129734</v>
      </c>
      <c r="AU16" s="162">
        <v>129734</v>
      </c>
      <c r="AV16" s="162">
        <v>129734</v>
      </c>
      <c r="AW16" s="162">
        <v>129734</v>
      </c>
      <c r="AX16" s="162">
        <v>129734</v>
      </c>
      <c r="AY16" s="162">
        <v>129734</v>
      </c>
      <c r="AZ16" s="162">
        <v>129734</v>
      </c>
      <c r="BA16" s="162">
        <v>129734</v>
      </c>
      <c r="BB16" s="163"/>
      <c r="BC16" s="163"/>
      <c r="BD16" s="158"/>
      <c r="BE16" s="180"/>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58"/>
      <c r="CC16" s="159"/>
      <c r="CD16" s="159"/>
      <c r="CE16" s="164">
        <f t="shared" ref="CE16:CE69" si="15">SUM(M16:AI16)</f>
        <v>2983890</v>
      </c>
      <c r="CF16" s="164">
        <f>SUM(AJ16:CD16)</f>
        <v>4728085</v>
      </c>
      <c r="CG16" s="158">
        <f>CE16+CF16</f>
        <v>7711975</v>
      </c>
      <c r="CH16" s="158">
        <f>E16-CG16</f>
        <v>-1946010</v>
      </c>
    </row>
    <row r="17" spans="1:86" ht="15" thickBot="1" x14ac:dyDescent="0.25">
      <c r="A17" s="134">
        <v>21</v>
      </c>
      <c r="B17" s="143" t="s">
        <v>129</v>
      </c>
      <c r="C17" s="143"/>
      <c r="D17" s="143" t="s">
        <v>136</v>
      </c>
      <c r="E17" s="143">
        <v>16007614</v>
      </c>
      <c r="F17" s="156">
        <f t="shared" ref="F17:F43" si="16">ROUNDDOWN(E17*0.9,0)</f>
        <v>14406852</v>
      </c>
      <c r="G17" s="147">
        <v>40</v>
      </c>
      <c r="H17" s="143">
        <v>2</v>
      </c>
      <c r="I17" s="145">
        <f t="shared" ref="I17:I38" si="17">H17+G17-1</f>
        <v>41</v>
      </c>
      <c r="J17" s="145">
        <f t="shared" ref="J17:J43" si="18">ROUNDDOWN(F17/G17,0)</f>
        <v>360171</v>
      </c>
      <c r="K17" s="160">
        <f t="shared" ref="K17:K44" si="19">SUM(M17:CD17)</f>
        <v>21410179</v>
      </c>
      <c r="L17" s="165">
        <f t="shared" ref="L17:L44" si="20">F17-K17</f>
        <v>-7003327</v>
      </c>
      <c r="M17" s="168">
        <v>360183</v>
      </c>
      <c r="N17" s="168">
        <v>360171</v>
      </c>
      <c r="O17" s="168">
        <v>360171</v>
      </c>
      <c r="P17" s="168">
        <v>360171</v>
      </c>
      <c r="Q17" s="168">
        <v>360171</v>
      </c>
      <c r="R17" s="168">
        <v>360171</v>
      </c>
      <c r="S17" s="168">
        <v>360171</v>
      </c>
      <c r="T17" s="168">
        <v>360171</v>
      </c>
      <c r="U17" s="168">
        <v>360171</v>
      </c>
      <c r="V17" s="168">
        <v>360171</v>
      </c>
      <c r="W17" s="168">
        <v>360171</v>
      </c>
      <c r="X17" s="168">
        <v>360171</v>
      </c>
      <c r="Y17" s="168">
        <v>360171</v>
      </c>
      <c r="Z17" s="168">
        <v>360171</v>
      </c>
      <c r="AA17" s="168">
        <v>360171</v>
      </c>
      <c r="AB17" s="168">
        <v>360171</v>
      </c>
      <c r="AC17" s="168">
        <v>360171</v>
      </c>
      <c r="AD17" s="168">
        <v>360171</v>
      </c>
      <c r="AE17" s="168">
        <v>360171</v>
      </c>
      <c r="AF17" s="168">
        <v>360171</v>
      </c>
      <c r="AG17" s="168">
        <v>360171</v>
      </c>
      <c r="AH17" s="168">
        <v>360171</v>
      </c>
      <c r="AI17" s="168">
        <v>360171</v>
      </c>
      <c r="AJ17" s="271">
        <v>360171</v>
      </c>
      <c r="AK17" s="288">
        <v>360171</v>
      </c>
      <c r="AL17" s="400">
        <f t="shared" si="14"/>
        <v>7003327</v>
      </c>
      <c r="AM17" s="166">
        <v>360171</v>
      </c>
      <c r="AN17" s="168">
        <v>360171</v>
      </c>
      <c r="AO17" s="168">
        <v>360171</v>
      </c>
      <c r="AP17" s="168">
        <v>360171</v>
      </c>
      <c r="AQ17" s="168">
        <v>360171</v>
      </c>
      <c r="AR17" s="168">
        <v>360171</v>
      </c>
      <c r="AS17" s="168">
        <v>360171</v>
      </c>
      <c r="AT17" s="168">
        <v>360171</v>
      </c>
      <c r="AU17" s="168">
        <v>360171</v>
      </c>
      <c r="AV17" s="168">
        <v>360171</v>
      </c>
      <c r="AW17" s="168">
        <v>360171</v>
      </c>
      <c r="AX17" s="168">
        <v>360171</v>
      </c>
      <c r="AY17" s="168">
        <v>360171</v>
      </c>
      <c r="AZ17" s="168">
        <v>360171</v>
      </c>
      <c r="BA17" s="168">
        <v>360171</v>
      </c>
      <c r="BB17" s="167"/>
      <c r="BC17" s="167"/>
      <c r="BD17" s="143"/>
      <c r="BE17" s="182"/>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43"/>
      <c r="CC17" s="145"/>
      <c r="CD17" s="145"/>
      <c r="CE17" s="146">
        <f t="shared" si="15"/>
        <v>8283945</v>
      </c>
      <c r="CF17" s="164">
        <f t="shared" ref="CF17:CF44" si="21">SUM(AJ17:CD17)</f>
        <v>13126234</v>
      </c>
      <c r="CG17" s="158">
        <f t="shared" ref="CG17:CG44" si="22">CE17+CF17</f>
        <v>21410179</v>
      </c>
      <c r="CH17" s="158">
        <f t="shared" ref="CH17:CH44" si="23">E17-CG17</f>
        <v>-5402565</v>
      </c>
    </row>
    <row r="18" spans="1:86" ht="15" thickBot="1" x14ac:dyDescent="0.25">
      <c r="A18" s="134">
        <v>22</v>
      </c>
      <c r="B18" s="143" t="s">
        <v>127</v>
      </c>
      <c r="C18" s="143"/>
      <c r="D18" s="143" t="s">
        <v>137</v>
      </c>
      <c r="E18" s="143">
        <v>19098651</v>
      </c>
      <c r="F18" s="156">
        <f t="shared" si="16"/>
        <v>17188785</v>
      </c>
      <c r="G18" s="147">
        <v>10</v>
      </c>
      <c r="H18" s="143">
        <v>2</v>
      </c>
      <c r="I18" s="145">
        <f t="shared" si="17"/>
        <v>11</v>
      </c>
      <c r="J18" s="145">
        <f t="shared" si="18"/>
        <v>1718878</v>
      </c>
      <c r="K18" s="160">
        <f t="shared" si="19"/>
        <v>19098651</v>
      </c>
      <c r="L18" s="165">
        <f t="shared" si="20"/>
        <v>-1909866</v>
      </c>
      <c r="M18" s="166">
        <v>1718883</v>
      </c>
      <c r="N18" s="166">
        <v>1718878</v>
      </c>
      <c r="O18" s="166">
        <v>1718878</v>
      </c>
      <c r="P18" s="166">
        <v>1718878</v>
      </c>
      <c r="Q18" s="166">
        <v>1718878</v>
      </c>
      <c r="R18" s="166">
        <v>1718878</v>
      </c>
      <c r="S18" s="166">
        <v>1718878</v>
      </c>
      <c r="T18" s="166">
        <v>1718878</v>
      </c>
      <c r="U18" s="166">
        <v>1718878</v>
      </c>
      <c r="V18" s="166">
        <v>1718878</v>
      </c>
      <c r="W18" s="183"/>
      <c r="X18" s="184"/>
      <c r="Y18" s="146"/>
      <c r="Z18" s="146"/>
      <c r="AA18" s="184"/>
      <c r="AB18" s="184"/>
      <c r="AC18" s="184"/>
      <c r="AD18" s="184"/>
      <c r="AE18" s="184"/>
      <c r="AF18" s="184"/>
      <c r="AG18" s="184"/>
      <c r="AH18" s="184"/>
      <c r="AI18" s="184"/>
      <c r="AJ18" s="172"/>
      <c r="AK18" s="291"/>
      <c r="AL18" s="400">
        <f t="shared" si="14"/>
        <v>1909866</v>
      </c>
      <c r="AM18" s="280"/>
      <c r="AN18" s="184"/>
      <c r="AO18" s="184"/>
      <c r="AP18" s="184"/>
      <c r="AQ18" s="184"/>
      <c r="AR18" s="184"/>
      <c r="AS18" s="184"/>
      <c r="AT18" s="184"/>
      <c r="AU18" s="184"/>
      <c r="AV18" s="184"/>
      <c r="AW18" s="184"/>
      <c r="AX18" s="184"/>
      <c r="AY18" s="184"/>
      <c r="AZ18" s="184"/>
      <c r="BA18" s="184"/>
      <c r="BB18" s="172"/>
      <c r="BC18" s="167"/>
      <c r="BD18" s="143"/>
      <c r="BE18" s="185"/>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43"/>
      <c r="CC18" s="145"/>
      <c r="CD18" s="145"/>
      <c r="CE18" s="146">
        <f t="shared" si="15"/>
        <v>17188785</v>
      </c>
      <c r="CF18" s="164">
        <f t="shared" si="21"/>
        <v>1909866</v>
      </c>
      <c r="CG18" s="158">
        <f t="shared" si="22"/>
        <v>19098651</v>
      </c>
      <c r="CH18" s="158">
        <f t="shared" si="23"/>
        <v>0</v>
      </c>
    </row>
    <row r="19" spans="1:86" ht="15" thickBot="1" x14ac:dyDescent="0.25">
      <c r="A19" s="134">
        <v>23</v>
      </c>
      <c r="B19" s="143" t="s">
        <v>129</v>
      </c>
      <c r="C19" s="143"/>
      <c r="D19" s="143" t="s">
        <v>138</v>
      </c>
      <c r="E19" s="143">
        <v>7925442</v>
      </c>
      <c r="F19" s="156">
        <f t="shared" si="16"/>
        <v>7132897</v>
      </c>
      <c r="G19" s="147">
        <v>40</v>
      </c>
      <c r="H19" s="143">
        <v>2</v>
      </c>
      <c r="I19" s="145">
        <f t="shared" si="17"/>
        <v>41</v>
      </c>
      <c r="J19" s="145">
        <f t="shared" si="18"/>
        <v>178322</v>
      </c>
      <c r="K19" s="160">
        <f t="shared" si="19"/>
        <v>10600272</v>
      </c>
      <c r="L19" s="165">
        <f t="shared" si="20"/>
        <v>-3467375</v>
      </c>
      <c r="M19" s="166">
        <v>178339</v>
      </c>
      <c r="N19" s="166">
        <v>178322</v>
      </c>
      <c r="O19" s="166">
        <v>178322</v>
      </c>
      <c r="P19" s="166">
        <v>178322</v>
      </c>
      <c r="Q19" s="166">
        <v>178322</v>
      </c>
      <c r="R19" s="166">
        <v>178322</v>
      </c>
      <c r="S19" s="166">
        <v>178322</v>
      </c>
      <c r="T19" s="166">
        <v>178322</v>
      </c>
      <c r="U19" s="166">
        <v>178322</v>
      </c>
      <c r="V19" s="166">
        <v>178322</v>
      </c>
      <c r="W19" s="166">
        <v>178322</v>
      </c>
      <c r="X19" s="166">
        <v>178322</v>
      </c>
      <c r="Y19" s="166">
        <v>178322</v>
      </c>
      <c r="Z19" s="166">
        <v>178322</v>
      </c>
      <c r="AA19" s="166">
        <v>178322</v>
      </c>
      <c r="AB19" s="166">
        <v>178322</v>
      </c>
      <c r="AC19" s="166">
        <v>178322</v>
      </c>
      <c r="AD19" s="166">
        <v>178322</v>
      </c>
      <c r="AE19" s="166">
        <v>178322</v>
      </c>
      <c r="AF19" s="166">
        <v>178322</v>
      </c>
      <c r="AG19" s="166">
        <v>178322</v>
      </c>
      <c r="AH19" s="166">
        <v>178322</v>
      </c>
      <c r="AI19" s="166">
        <v>178322</v>
      </c>
      <c r="AJ19" s="270">
        <v>178322</v>
      </c>
      <c r="AK19" s="288">
        <v>178322</v>
      </c>
      <c r="AL19" s="400">
        <f t="shared" si="14"/>
        <v>3467375</v>
      </c>
      <c r="AM19" s="166">
        <v>178322</v>
      </c>
      <c r="AN19" s="166">
        <v>178322</v>
      </c>
      <c r="AO19" s="166">
        <v>178322</v>
      </c>
      <c r="AP19" s="166">
        <v>178322</v>
      </c>
      <c r="AQ19" s="166">
        <v>178322</v>
      </c>
      <c r="AR19" s="166">
        <v>178322</v>
      </c>
      <c r="AS19" s="166">
        <v>178322</v>
      </c>
      <c r="AT19" s="166">
        <v>178322</v>
      </c>
      <c r="AU19" s="166">
        <v>178322</v>
      </c>
      <c r="AV19" s="166">
        <v>178322</v>
      </c>
      <c r="AW19" s="166">
        <v>178322</v>
      </c>
      <c r="AX19" s="166">
        <v>178322</v>
      </c>
      <c r="AY19" s="166">
        <v>178322</v>
      </c>
      <c r="AZ19" s="166">
        <v>178322</v>
      </c>
      <c r="BA19" s="166">
        <v>178322</v>
      </c>
      <c r="BB19" s="167"/>
      <c r="BC19" s="167"/>
      <c r="BD19" s="143"/>
      <c r="BE19" s="182"/>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43"/>
      <c r="CC19" s="145"/>
      <c r="CD19" s="145"/>
      <c r="CE19" s="146">
        <f t="shared" si="15"/>
        <v>4101423</v>
      </c>
      <c r="CF19" s="164">
        <f t="shared" si="21"/>
        <v>6498849</v>
      </c>
      <c r="CG19" s="158">
        <f t="shared" si="22"/>
        <v>10600272</v>
      </c>
      <c r="CH19" s="158">
        <f t="shared" si="23"/>
        <v>-2674830</v>
      </c>
    </row>
    <row r="20" spans="1:86" ht="15" thickBot="1" x14ac:dyDescent="0.25">
      <c r="A20" s="134">
        <v>24</v>
      </c>
      <c r="B20" s="143" t="s">
        <v>129</v>
      </c>
      <c r="C20" s="143"/>
      <c r="D20" s="143" t="s">
        <v>139</v>
      </c>
      <c r="E20" s="143">
        <v>8458514</v>
      </c>
      <c r="F20" s="156">
        <f t="shared" si="16"/>
        <v>7612662</v>
      </c>
      <c r="G20" s="147">
        <v>45</v>
      </c>
      <c r="H20" s="143">
        <v>2</v>
      </c>
      <c r="I20" s="145">
        <f t="shared" si="17"/>
        <v>46</v>
      </c>
      <c r="J20" s="145">
        <f t="shared" si="18"/>
        <v>169170</v>
      </c>
      <c r="K20" s="160">
        <f t="shared" si="19"/>
        <v>11841914</v>
      </c>
      <c r="L20" s="165">
        <f t="shared" si="20"/>
        <v>-4229252</v>
      </c>
      <c r="M20" s="168">
        <v>169182</v>
      </c>
      <c r="N20" s="168">
        <v>169170</v>
      </c>
      <c r="O20" s="168">
        <v>169170</v>
      </c>
      <c r="P20" s="168">
        <v>169170</v>
      </c>
      <c r="Q20" s="168">
        <v>169170</v>
      </c>
      <c r="R20" s="168">
        <v>169170</v>
      </c>
      <c r="S20" s="168">
        <v>169170</v>
      </c>
      <c r="T20" s="168">
        <v>169170</v>
      </c>
      <c r="U20" s="168">
        <v>169170</v>
      </c>
      <c r="V20" s="168">
        <v>169170</v>
      </c>
      <c r="W20" s="168">
        <v>169170</v>
      </c>
      <c r="X20" s="168">
        <v>169170</v>
      </c>
      <c r="Y20" s="168">
        <v>169170</v>
      </c>
      <c r="Z20" s="168">
        <v>169170</v>
      </c>
      <c r="AA20" s="168">
        <v>169170</v>
      </c>
      <c r="AB20" s="168">
        <v>169170</v>
      </c>
      <c r="AC20" s="168">
        <v>169170</v>
      </c>
      <c r="AD20" s="168">
        <v>169170</v>
      </c>
      <c r="AE20" s="168">
        <v>169170</v>
      </c>
      <c r="AF20" s="168">
        <v>169170</v>
      </c>
      <c r="AG20" s="168">
        <v>169170</v>
      </c>
      <c r="AH20" s="168">
        <v>169170</v>
      </c>
      <c r="AI20" s="168">
        <v>169170</v>
      </c>
      <c r="AJ20" s="271">
        <v>169170</v>
      </c>
      <c r="AK20" s="288">
        <v>169170</v>
      </c>
      <c r="AL20" s="400">
        <f t="shared" ref="AL20:AL31" si="24">E20-SUM(M20:AK20)</f>
        <v>4229252</v>
      </c>
      <c r="AM20" s="166">
        <v>169170</v>
      </c>
      <c r="AN20" s="168">
        <v>169170</v>
      </c>
      <c r="AO20" s="168">
        <v>169170</v>
      </c>
      <c r="AP20" s="168">
        <v>169170</v>
      </c>
      <c r="AQ20" s="168">
        <v>169170</v>
      </c>
      <c r="AR20" s="168">
        <v>169170</v>
      </c>
      <c r="AS20" s="168">
        <v>169170</v>
      </c>
      <c r="AT20" s="168">
        <v>169170</v>
      </c>
      <c r="AU20" s="168">
        <v>169170</v>
      </c>
      <c r="AV20" s="168">
        <v>169170</v>
      </c>
      <c r="AW20" s="168">
        <v>169170</v>
      </c>
      <c r="AX20" s="168">
        <v>169170</v>
      </c>
      <c r="AY20" s="168">
        <v>169170</v>
      </c>
      <c r="AZ20" s="168">
        <v>169170</v>
      </c>
      <c r="BA20" s="168">
        <v>169170</v>
      </c>
      <c r="BB20" s="168">
        <v>169170</v>
      </c>
      <c r="BC20" s="168">
        <v>169170</v>
      </c>
      <c r="BD20" s="168">
        <v>169170</v>
      </c>
      <c r="BE20" s="168">
        <v>169170</v>
      </c>
      <c r="BF20" s="168">
        <v>169170</v>
      </c>
      <c r="BG20" s="167"/>
      <c r="BH20" s="169"/>
      <c r="BI20" s="143"/>
      <c r="BJ20" s="143"/>
      <c r="BK20" s="169"/>
      <c r="BL20" s="169"/>
      <c r="BM20" s="169"/>
      <c r="BN20" s="169"/>
      <c r="BO20" s="169"/>
      <c r="BP20" s="169"/>
      <c r="BQ20" s="169"/>
      <c r="BR20" s="169"/>
      <c r="BS20" s="169"/>
      <c r="BT20" s="169"/>
      <c r="BU20" s="169"/>
      <c r="BV20" s="169"/>
      <c r="BW20" s="169"/>
      <c r="BX20" s="169"/>
      <c r="BY20" s="169"/>
      <c r="BZ20" s="169"/>
      <c r="CA20" s="169"/>
      <c r="CB20" s="143"/>
      <c r="CC20" s="145"/>
      <c r="CD20" s="145"/>
      <c r="CE20" s="146">
        <f t="shared" si="15"/>
        <v>3890922</v>
      </c>
      <c r="CF20" s="164">
        <f t="shared" si="21"/>
        <v>7950992</v>
      </c>
      <c r="CG20" s="158">
        <f t="shared" si="22"/>
        <v>11841914</v>
      </c>
      <c r="CH20" s="158">
        <f t="shared" si="23"/>
        <v>-3383400</v>
      </c>
    </row>
    <row r="21" spans="1:86" ht="15" thickBot="1" x14ac:dyDescent="0.25">
      <c r="A21" s="134">
        <v>25</v>
      </c>
      <c r="B21" s="143" t="s">
        <v>129</v>
      </c>
      <c r="C21" s="143"/>
      <c r="D21" s="143" t="s">
        <v>140</v>
      </c>
      <c r="E21" s="143">
        <v>6198524</v>
      </c>
      <c r="F21" s="156">
        <f t="shared" si="16"/>
        <v>5578671</v>
      </c>
      <c r="G21" s="147">
        <v>40</v>
      </c>
      <c r="H21" s="143">
        <v>2</v>
      </c>
      <c r="I21" s="145">
        <f t="shared" si="17"/>
        <v>41</v>
      </c>
      <c r="J21" s="145">
        <f t="shared" si="18"/>
        <v>139466</v>
      </c>
      <c r="K21" s="160">
        <f t="shared" si="19"/>
        <v>8290514</v>
      </c>
      <c r="L21" s="165">
        <f t="shared" si="20"/>
        <v>-2711843</v>
      </c>
      <c r="M21" s="166">
        <v>139497</v>
      </c>
      <c r="N21" s="166">
        <v>139466</v>
      </c>
      <c r="O21" s="166">
        <v>139466</v>
      </c>
      <c r="P21" s="166">
        <v>139466</v>
      </c>
      <c r="Q21" s="166">
        <v>139466</v>
      </c>
      <c r="R21" s="166">
        <v>139466</v>
      </c>
      <c r="S21" s="166">
        <v>139466</v>
      </c>
      <c r="T21" s="166">
        <v>139466</v>
      </c>
      <c r="U21" s="166">
        <v>139466</v>
      </c>
      <c r="V21" s="166">
        <v>139466</v>
      </c>
      <c r="W21" s="166">
        <v>139466</v>
      </c>
      <c r="X21" s="166">
        <v>139466</v>
      </c>
      <c r="Y21" s="166">
        <v>139466</v>
      </c>
      <c r="Z21" s="166">
        <v>139466</v>
      </c>
      <c r="AA21" s="166">
        <v>139466</v>
      </c>
      <c r="AB21" s="166">
        <v>139466</v>
      </c>
      <c r="AC21" s="166">
        <v>139466</v>
      </c>
      <c r="AD21" s="166">
        <v>139466</v>
      </c>
      <c r="AE21" s="166">
        <v>139466</v>
      </c>
      <c r="AF21" s="166">
        <v>139466</v>
      </c>
      <c r="AG21" s="166">
        <v>139466</v>
      </c>
      <c r="AH21" s="166">
        <v>139466</v>
      </c>
      <c r="AI21" s="166">
        <v>139466</v>
      </c>
      <c r="AJ21" s="270">
        <v>139466</v>
      </c>
      <c r="AK21" s="288">
        <v>139466</v>
      </c>
      <c r="AL21" s="400">
        <f t="shared" si="24"/>
        <v>2711843</v>
      </c>
      <c r="AM21" s="166">
        <v>139466</v>
      </c>
      <c r="AN21" s="166">
        <v>139466</v>
      </c>
      <c r="AO21" s="166">
        <v>139466</v>
      </c>
      <c r="AP21" s="166">
        <v>139466</v>
      </c>
      <c r="AQ21" s="166">
        <v>139466</v>
      </c>
      <c r="AR21" s="166">
        <v>139466</v>
      </c>
      <c r="AS21" s="166">
        <v>139466</v>
      </c>
      <c r="AT21" s="166">
        <v>139466</v>
      </c>
      <c r="AU21" s="166">
        <v>139466</v>
      </c>
      <c r="AV21" s="166">
        <v>139466</v>
      </c>
      <c r="AW21" s="166">
        <v>139466</v>
      </c>
      <c r="AX21" s="166">
        <v>139466</v>
      </c>
      <c r="AY21" s="166">
        <v>139466</v>
      </c>
      <c r="AZ21" s="166">
        <v>139466</v>
      </c>
      <c r="BA21" s="166">
        <v>139466</v>
      </c>
      <c r="BB21" s="167"/>
      <c r="BC21" s="167"/>
      <c r="BD21" s="143"/>
      <c r="BE21" s="182"/>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43"/>
      <c r="CC21" s="145"/>
      <c r="CD21" s="145"/>
      <c r="CE21" s="146">
        <f t="shared" si="15"/>
        <v>3207749</v>
      </c>
      <c r="CF21" s="164">
        <f t="shared" si="21"/>
        <v>5082765</v>
      </c>
      <c r="CG21" s="158">
        <f t="shared" si="22"/>
        <v>8290514</v>
      </c>
      <c r="CH21" s="158">
        <f t="shared" si="23"/>
        <v>-2091990</v>
      </c>
    </row>
    <row r="22" spans="1:86" ht="15" thickBot="1" x14ac:dyDescent="0.25">
      <c r="A22" s="134">
        <v>26</v>
      </c>
      <c r="B22" s="143" t="s">
        <v>129</v>
      </c>
      <c r="C22" s="143"/>
      <c r="D22" s="143" t="s">
        <v>141</v>
      </c>
      <c r="E22" s="143">
        <v>9526590</v>
      </c>
      <c r="F22" s="156">
        <f t="shared" si="16"/>
        <v>8573931</v>
      </c>
      <c r="G22" s="147">
        <v>40</v>
      </c>
      <c r="H22" s="143">
        <v>2</v>
      </c>
      <c r="I22" s="145">
        <f t="shared" si="17"/>
        <v>41</v>
      </c>
      <c r="J22" s="145">
        <f t="shared" si="18"/>
        <v>214348</v>
      </c>
      <c r="K22" s="160">
        <f t="shared" si="19"/>
        <v>12741810</v>
      </c>
      <c r="L22" s="165">
        <f t="shared" si="20"/>
        <v>-4167879</v>
      </c>
      <c r="M22" s="168">
        <v>214359</v>
      </c>
      <c r="N22" s="168">
        <v>214348</v>
      </c>
      <c r="O22" s="168">
        <v>214348</v>
      </c>
      <c r="P22" s="168">
        <v>214348</v>
      </c>
      <c r="Q22" s="168">
        <v>214348</v>
      </c>
      <c r="R22" s="168">
        <v>214348</v>
      </c>
      <c r="S22" s="168">
        <v>214348</v>
      </c>
      <c r="T22" s="168">
        <v>214348</v>
      </c>
      <c r="U22" s="168">
        <v>214348</v>
      </c>
      <c r="V22" s="168">
        <v>214348</v>
      </c>
      <c r="W22" s="168">
        <v>214348</v>
      </c>
      <c r="X22" s="168">
        <v>214348</v>
      </c>
      <c r="Y22" s="168">
        <v>214348</v>
      </c>
      <c r="Z22" s="168">
        <v>214348</v>
      </c>
      <c r="AA22" s="168">
        <v>214348</v>
      </c>
      <c r="AB22" s="168">
        <v>214348</v>
      </c>
      <c r="AC22" s="168">
        <v>214348</v>
      </c>
      <c r="AD22" s="168">
        <v>214348</v>
      </c>
      <c r="AE22" s="168">
        <v>214348</v>
      </c>
      <c r="AF22" s="168">
        <v>214348</v>
      </c>
      <c r="AG22" s="168">
        <v>214348</v>
      </c>
      <c r="AH22" s="168">
        <v>214348</v>
      </c>
      <c r="AI22" s="168">
        <v>214348</v>
      </c>
      <c r="AJ22" s="271">
        <v>214348</v>
      </c>
      <c r="AK22" s="288">
        <v>214348</v>
      </c>
      <c r="AL22" s="400">
        <f t="shared" si="24"/>
        <v>4167879</v>
      </c>
      <c r="AM22" s="166">
        <v>214348</v>
      </c>
      <c r="AN22" s="168">
        <v>214348</v>
      </c>
      <c r="AO22" s="168">
        <v>214348</v>
      </c>
      <c r="AP22" s="168">
        <v>214348</v>
      </c>
      <c r="AQ22" s="168">
        <v>214348</v>
      </c>
      <c r="AR22" s="168">
        <v>214348</v>
      </c>
      <c r="AS22" s="168">
        <v>214348</v>
      </c>
      <c r="AT22" s="168">
        <v>214348</v>
      </c>
      <c r="AU22" s="168">
        <v>214348</v>
      </c>
      <c r="AV22" s="168">
        <v>214348</v>
      </c>
      <c r="AW22" s="168">
        <v>214348</v>
      </c>
      <c r="AX22" s="168">
        <v>214348</v>
      </c>
      <c r="AY22" s="168">
        <v>214348</v>
      </c>
      <c r="AZ22" s="168">
        <v>214348</v>
      </c>
      <c r="BA22" s="168">
        <v>214348</v>
      </c>
      <c r="BB22" s="167"/>
      <c r="BC22" s="167"/>
      <c r="BD22" s="143"/>
      <c r="BE22" s="182"/>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43"/>
      <c r="CC22" s="145"/>
      <c r="CD22" s="145"/>
      <c r="CE22" s="146">
        <f t="shared" si="15"/>
        <v>4930015</v>
      </c>
      <c r="CF22" s="164">
        <f t="shared" si="21"/>
        <v>7811795</v>
      </c>
      <c r="CG22" s="158">
        <f t="shared" si="22"/>
        <v>12741810</v>
      </c>
      <c r="CH22" s="158">
        <f t="shared" si="23"/>
        <v>-3215220</v>
      </c>
    </row>
    <row r="23" spans="1:86" ht="15" thickBot="1" x14ac:dyDescent="0.25">
      <c r="A23" s="134">
        <v>27</v>
      </c>
      <c r="B23" s="143" t="s">
        <v>129</v>
      </c>
      <c r="C23" s="143"/>
      <c r="D23" s="143" t="s">
        <v>142</v>
      </c>
      <c r="E23" s="143">
        <v>5950854</v>
      </c>
      <c r="F23" s="156">
        <f t="shared" si="16"/>
        <v>5355768</v>
      </c>
      <c r="G23" s="147">
        <v>40</v>
      </c>
      <c r="H23" s="143">
        <v>2</v>
      </c>
      <c r="I23" s="145">
        <f t="shared" si="17"/>
        <v>41</v>
      </c>
      <c r="J23" s="145">
        <f t="shared" si="18"/>
        <v>133894</v>
      </c>
      <c r="K23" s="160">
        <f t="shared" si="19"/>
        <v>7959264</v>
      </c>
      <c r="L23" s="165">
        <f t="shared" si="20"/>
        <v>-2603496</v>
      </c>
      <c r="M23" s="166">
        <v>133902</v>
      </c>
      <c r="N23" s="166">
        <v>133894</v>
      </c>
      <c r="O23" s="166">
        <v>133894</v>
      </c>
      <c r="P23" s="166">
        <v>133894</v>
      </c>
      <c r="Q23" s="166">
        <v>133894</v>
      </c>
      <c r="R23" s="166">
        <v>133894</v>
      </c>
      <c r="S23" s="166">
        <v>133894</v>
      </c>
      <c r="T23" s="166">
        <v>133894</v>
      </c>
      <c r="U23" s="166">
        <v>133894</v>
      </c>
      <c r="V23" s="166">
        <v>133894</v>
      </c>
      <c r="W23" s="166">
        <v>133894</v>
      </c>
      <c r="X23" s="166">
        <v>133894</v>
      </c>
      <c r="Y23" s="166">
        <v>133894</v>
      </c>
      <c r="Z23" s="166">
        <v>133894</v>
      </c>
      <c r="AA23" s="166">
        <v>133894</v>
      </c>
      <c r="AB23" s="166">
        <v>133894</v>
      </c>
      <c r="AC23" s="166">
        <v>133894</v>
      </c>
      <c r="AD23" s="166">
        <v>133894</v>
      </c>
      <c r="AE23" s="166">
        <v>133894</v>
      </c>
      <c r="AF23" s="166">
        <v>133894</v>
      </c>
      <c r="AG23" s="166">
        <v>133894</v>
      </c>
      <c r="AH23" s="166">
        <v>133894</v>
      </c>
      <c r="AI23" s="166">
        <v>133894</v>
      </c>
      <c r="AJ23" s="270">
        <v>133894</v>
      </c>
      <c r="AK23" s="288">
        <v>133894</v>
      </c>
      <c r="AL23" s="400">
        <f t="shared" si="24"/>
        <v>2603496</v>
      </c>
      <c r="AM23" s="166">
        <v>133894</v>
      </c>
      <c r="AN23" s="166">
        <v>133894</v>
      </c>
      <c r="AO23" s="166">
        <v>133894</v>
      </c>
      <c r="AP23" s="166">
        <v>133894</v>
      </c>
      <c r="AQ23" s="166">
        <v>133894</v>
      </c>
      <c r="AR23" s="166">
        <v>133894</v>
      </c>
      <c r="AS23" s="166">
        <v>133894</v>
      </c>
      <c r="AT23" s="166">
        <v>133894</v>
      </c>
      <c r="AU23" s="166">
        <v>133894</v>
      </c>
      <c r="AV23" s="166">
        <v>133894</v>
      </c>
      <c r="AW23" s="166">
        <v>133894</v>
      </c>
      <c r="AX23" s="166">
        <v>133894</v>
      </c>
      <c r="AY23" s="166">
        <v>133894</v>
      </c>
      <c r="AZ23" s="166">
        <v>133894</v>
      </c>
      <c r="BA23" s="166">
        <v>133894</v>
      </c>
      <c r="BB23" s="167"/>
      <c r="BC23" s="167"/>
      <c r="BD23" s="143"/>
      <c r="BE23" s="182"/>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43"/>
      <c r="CC23" s="145"/>
      <c r="CD23" s="145"/>
      <c r="CE23" s="146">
        <f t="shared" si="15"/>
        <v>3079570</v>
      </c>
      <c r="CF23" s="164">
        <f t="shared" si="21"/>
        <v>4879694</v>
      </c>
      <c r="CG23" s="158">
        <f t="shared" si="22"/>
        <v>7959264</v>
      </c>
      <c r="CH23" s="158">
        <f t="shared" si="23"/>
        <v>-2008410</v>
      </c>
    </row>
    <row r="24" spans="1:86" s="186" customFormat="1" ht="15" thickBot="1" x14ac:dyDescent="0.25">
      <c r="A24" s="186">
        <v>28</v>
      </c>
      <c r="B24" s="187" t="s">
        <v>129</v>
      </c>
      <c r="C24" s="187"/>
      <c r="D24" s="188" t="s">
        <v>143</v>
      </c>
      <c r="E24" s="188">
        <v>2493147</v>
      </c>
      <c r="F24" s="189">
        <f t="shared" si="16"/>
        <v>2243832</v>
      </c>
      <c r="G24" s="190">
        <v>40</v>
      </c>
      <c r="H24" s="187">
        <v>2</v>
      </c>
      <c r="I24" s="191">
        <f t="shared" si="17"/>
        <v>41</v>
      </c>
      <c r="J24" s="191">
        <f t="shared" si="18"/>
        <v>56095</v>
      </c>
      <c r="K24" s="192">
        <f t="shared" si="19"/>
        <v>0</v>
      </c>
      <c r="L24" s="193">
        <f t="shared" si="20"/>
        <v>2243832</v>
      </c>
      <c r="M24" s="194">
        <v>0</v>
      </c>
      <c r="N24" s="194">
        <v>0</v>
      </c>
      <c r="O24" s="194">
        <v>0</v>
      </c>
      <c r="P24" s="194">
        <v>0</v>
      </c>
      <c r="Q24" s="194">
        <v>0</v>
      </c>
      <c r="R24" s="194">
        <v>0</v>
      </c>
      <c r="S24" s="194">
        <v>0</v>
      </c>
      <c r="T24" s="194">
        <v>0</v>
      </c>
      <c r="U24" s="194">
        <v>0</v>
      </c>
      <c r="V24" s="194">
        <v>0</v>
      </c>
      <c r="W24" s="194">
        <v>0</v>
      </c>
      <c r="X24" s="194">
        <v>0</v>
      </c>
      <c r="Y24" s="194">
        <v>0</v>
      </c>
      <c r="Z24" s="194">
        <v>0</v>
      </c>
      <c r="AA24" s="194">
        <v>0</v>
      </c>
      <c r="AB24" s="194">
        <v>0</v>
      </c>
      <c r="AC24" s="194">
        <v>0</v>
      </c>
      <c r="AD24" s="194">
        <v>0</v>
      </c>
      <c r="AE24" s="194">
        <v>0</v>
      </c>
      <c r="AF24" s="194">
        <v>0</v>
      </c>
      <c r="AG24" s="194">
        <v>0</v>
      </c>
      <c r="AH24" s="194">
        <v>0</v>
      </c>
      <c r="AI24" s="194">
        <v>0</v>
      </c>
      <c r="AJ24" s="273">
        <v>0</v>
      </c>
      <c r="AK24" s="292">
        <v>0</v>
      </c>
      <c r="AL24" s="400"/>
      <c r="AM24" s="281">
        <v>0</v>
      </c>
      <c r="AN24" s="194">
        <v>0</v>
      </c>
      <c r="AO24" s="194">
        <v>0</v>
      </c>
      <c r="AP24" s="194">
        <v>0</v>
      </c>
      <c r="AQ24" s="194">
        <v>0</v>
      </c>
      <c r="AR24" s="194">
        <v>0</v>
      </c>
      <c r="AS24" s="194">
        <v>0</v>
      </c>
      <c r="AT24" s="194">
        <v>0</v>
      </c>
      <c r="AU24" s="194">
        <v>0</v>
      </c>
      <c r="AV24" s="194">
        <v>0</v>
      </c>
      <c r="AW24" s="194">
        <v>0</v>
      </c>
      <c r="AX24" s="194">
        <v>0</v>
      </c>
      <c r="AY24" s="194">
        <v>0</v>
      </c>
      <c r="AZ24" s="194">
        <v>0</v>
      </c>
      <c r="BA24" s="194">
        <v>0</v>
      </c>
      <c r="BB24" s="195"/>
      <c r="BC24" s="196"/>
      <c r="BD24" s="187"/>
      <c r="BE24" s="197"/>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87"/>
      <c r="CC24" s="191"/>
      <c r="CD24" s="191"/>
      <c r="CE24" s="199">
        <f t="shared" si="15"/>
        <v>0</v>
      </c>
      <c r="CF24" s="200">
        <f t="shared" si="21"/>
        <v>0</v>
      </c>
      <c r="CG24" s="201">
        <f t="shared" si="22"/>
        <v>0</v>
      </c>
      <c r="CH24" s="201">
        <v>0</v>
      </c>
    </row>
    <row r="25" spans="1:86" ht="15" thickBot="1" x14ac:dyDescent="0.25">
      <c r="A25" s="134">
        <v>29</v>
      </c>
      <c r="B25" s="143" t="s">
        <v>129</v>
      </c>
      <c r="C25" s="143"/>
      <c r="D25" s="143" t="s">
        <v>144</v>
      </c>
      <c r="E25" s="143">
        <v>3593151</v>
      </c>
      <c r="F25" s="156">
        <f t="shared" si="16"/>
        <v>3233835</v>
      </c>
      <c r="G25" s="147">
        <v>40</v>
      </c>
      <c r="H25" s="143">
        <v>2</v>
      </c>
      <c r="I25" s="145">
        <f t="shared" si="17"/>
        <v>41</v>
      </c>
      <c r="J25" s="145">
        <f t="shared" si="18"/>
        <v>80845</v>
      </c>
      <c r="K25" s="160">
        <f t="shared" si="19"/>
        <v>4805826</v>
      </c>
      <c r="L25" s="165">
        <f t="shared" si="20"/>
        <v>-1571991</v>
      </c>
      <c r="M25" s="166">
        <v>80880</v>
      </c>
      <c r="N25" s="166">
        <v>80845</v>
      </c>
      <c r="O25" s="166">
        <v>80845</v>
      </c>
      <c r="P25" s="166">
        <v>80845</v>
      </c>
      <c r="Q25" s="166">
        <v>80845</v>
      </c>
      <c r="R25" s="166">
        <v>80845</v>
      </c>
      <c r="S25" s="166">
        <v>80845</v>
      </c>
      <c r="T25" s="166">
        <v>80845</v>
      </c>
      <c r="U25" s="166">
        <v>80845</v>
      </c>
      <c r="V25" s="166">
        <v>80845</v>
      </c>
      <c r="W25" s="166">
        <v>80845</v>
      </c>
      <c r="X25" s="166">
        <v>80845</v>
      </c>
      <c r="Y25" s="166">
        <v>80845</v>
      </c>
      <c r="Z25" s="166">
        <v>80845</v>
      </c>
      <c r="AA25" s="166">
        <v>80845</v>
      </c>
      <c r="AB25" s="166">
        <v>80845</v>
      </c>
      <c r="AC25" s="166">
        <v>80845</v>
      </c>
      <c r="AD25" s="166">
        <v>80845</v>
      </c>
      <c r="AE25" s="166">
        <v>80845</v>
      </c>
      <c r="AF25" s="166">
        <v>80845</v>
      </c>
      <c r="AG25" s="166">
        <v>80845</v>
      </c>
      <c r="AH25" s="166">
        <v>80845</v>
      </c>
      <c r="AI25" s="166">
        <v>80845</v>
      </c>
      <c r="AJ25" s="270">
        <v>80845</v>
      </c>
      <c r="AK25" s="288">
        <v>80845</v>
      </c>
      <c r="AL25" s="400">
        <f t="shared" si="24"/>
        <v>1571991</v>
      </c>
      <c r="AM25" s="166">
        <v>80845</v>
      </c>
      <c r="AN25" s="166">
        <v>80845</v>
      </c>
      <c r="AO25" s="166">
        <v>80845</v>
      </c>
      <c r="AP25" s="166">
        <v>80845</v>
      </c>
      <c r="AQ25" s="166">
        <v>80845</v>
      </c>
      <c r="AR25" s="166">
        <v>80845</v>
      </c>
      <c r="AS25" s="166">
        <v>80845</v>
      </c>
      <c r="AT25" s="166">
        <v>80845</v>
      </c>
      <c r="AU25" s="166">
        <v>80845</v>
      </c>
      <c r="AV25" s="166">
        <v>80845</v>
      </c>
      <c r="AW25" s="166">
        <v>80845</v>
      </c>
      <c r="AX25" s="166">
        <v>80845</v>
      </c>
      <c r="AY25" s="166">
        <v>80845</v>
      </c>
      <c r="AZ25" s="166">
        <v>80845</v>
      </c>
      <c r="BA25" s="166">
        <v>80845</v>
      </c>
      <c r="BB25" s="167"/>
      <c r="BC25" s="167"/>
      <c r="BD25" s="143"/>
      <c r="BE25" s="182"/>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43"/>
      <c r="CC25" s="145"/>
      <c r="CD25" s="145"/>
      <c r="CE25" s="146">
        <f t="shared" si="15"/>
        <v>1859470</v>
      </c>
      <c r="CF25" s="164">
        <f t="shared" si="21"/>
        <v>2946356</v>
      </c>
      <c r="CG25" s="158">
        <f t="shared" si="22"/>
        <v>4805826</v>
      </c>
      <c r="CH25" s="158">
        <f t="shared" si="23"/>
        <v>-1212675</v>
      </c>
    </row>
    <row r="26" spans="1:86" ht="15" thickBot="1" x14ac:dyDescent="0.25">
      <c r="A26" s="134">
        <v>30</v>
      </c>
      <c r="B26" s="143" t="s">
        <v>127</v>
      </c>
      <c r="C26" s="143"/>
      <c r="D26" s="143" t="s">
        <v>145</v>
      </c>
      <c r="E26" s="143">
        <v>3049982</v>
      </c>
      <c r="F26" s="156">
        <f t="shared" si="16"/>
        <v>2744983</v>
      </c>
      <c r="G26" s="147">
        <v>50</v>
      </c>
      <c r="H26" s="143">
        <v>3</v>
      </c>
      <c r="I26" s="145">
        <f t="shared" si="17"/>
        <v>52</v>
      </c>
      <c r="J26" s="145">
        <f t="shared" si="18"/>
        <v>54899</v>
      </c>
      <c r="K26" s="160">
        <f t="shared" si="19"/>
        <v>4477356</v>
      </c>
      <c r="L26" s="165">
        <f t="shared" si="20"/>
        <v>-1732373</v>
      </c>
      <c r="M26" s="147"/>
      <c r="N26" s="168">
        <v>54932</v>
      </c>
      <c r="O26" s="168">
        <v>54899</v>
      </c>
      <c r="P26" s="168">
        <v>54899</v>
      </c>
      <c r="Q26" s="168">
        <v>54899</v>
      </c>
      <c r="R26" s="168">
        <v>54899</v>
      </c>
      <c r="S26" s="168">
        <v>54899</v>
      </c>
      <c r="T26" s="168">
        <v>54899</v>
      </c>
      <c r="U26" s="168">
        <v>54899</v>
      </c>
      <c r="V26" s="168">
        <v>54899</v>
      </c>
      <c r="W26" s="168">
        <v>54899</v>
      </c>
      <c r="X26" s="168">
        <v>54899</v>
      </c>
      <c r="Y26" s="168">
        <v>54899</v>
      </c>
      <c r="Z26" s="168">
        <v>54899</v>
      </c>
      <c r="AA26" s="168">
        <v>54899</v>
      </c>
      <c r="AB26" s="168">
        <v>54899</v>
      </c>
      <c r="AC26" s="168">
        <v>54899</v>
      </c>
      <c r="AD26" s="168">
        <v>54899</v>
      </c>
      <c r="AE26" s="168">
        <v>54899</v>
      </c>
      <c r="AF26" s="168">
        <v>54899</v>
      </c>
      <c r="AG26" s="168">
        <v>54899</v>
      </c>
      <c r="AH26" s="168">
        <v>54899</v>
      </c>
      <c r="AI26" s="168">
        <v>54899</v>
      </c>
      <c r="AJ26" s="271">
        <v>54899</v>
      </c>
      <c r="AK26" s="288">
        <v>54899</v>
      </c>
      <c r="AL26" s="400">
        <f t="shared" si="24"/>
        <v>1732373</v>
      </c>
      <c r="AM26" s="166">
        <v>54899</v>
      </c>
      <c r="AN26" s="168">
        <v>54899</v>
      </c>
      <c r="AO26" s="168">
        <v>54899</v>
      </c>
      <c r="AP26" s="168">
        <v>54899</v>
      </c>
      <c r="AQ26" s="168">
        <v>54899</v>
      </c>
      <c r="AR26" s="168">
        <v>54899</v>
      </c>
      <c r="AS26" s="168">
        <v>54899</v>
      </c>
      <c r="AT26" s="168">
        <v>54899</v>
      </c>
      <c r="AU26" s="168">
        <v>54899</v>
      </c>
      <c r="AV26" s="168">
        <v>54899</v>
      </c>
      <c r="AW26" s="168">
        <v>54899</v>
      </c>
      <c r="AX26" s="168">
        <v>54899</v>
      </c>
      <c r="AY26" s="168">
        <v>54899</v>
      </c>
      <c r="AZ26" s="168">
        <v>54899</v>
      </c>
      <c r="BA26" s="168">
        <v>54899</v>
      </c>
      <c r="BB26" s="168">
        <v>54899</v>
      </c>
      <c r="BC26" s="168">
        <v>54899</v>
      </c>
      <c r="BD26" s="168">
        <v>54899</v>
      </c>
      <c r="BE26" s="168">
        <v>54899</v>
      </c>
      <c r="BF26" s="168">
        <v>54899</v>
      </c>
      <c r="BG26" s="168">
        <v>54899</v>
      </c>
      <c r="BH26" s="168">
        <v>54899</v>
      </c>
      <c r="BI26" s="168">
        <v>54899</v>
      </c>
      <c r="BJ26" s="168">
        <v>54899</v>
      </c>
      <c r="BK26" s="168">
        <v>54899</v>
      </c>
      <c r="BL26" s="168">
        <v>54899</v>
      </c>
      <c r="BM26" s="169"/>
      <c r="BN26" s="143"/>
      <c r="BO26" s="143"/>
      <c r="BP26" s="143"/>
      <c r="BQ26" s="143"/>
      <c r="BR26" s="143"/>
      <c r="BS26" s="143"/>
      <c r="BT26" s="143"/>
      <c r="BU26" s="143"/>
      <c r="BV26" s="143"/>
      <c r="BW26" s="169"/>
      <c r="BY26" s="143"/>
      <c r="BZ26" s="169"/>
      <c r="CA26" s="169"/>
      <c r="CB26" s="143"/>
      <c r="CC26" s="145"/>
      <c r="CD26" s="145"/>
      <c r="CE26" s="146">
        <f t="shared" si="15"/>
        <v>1207811</v>
      </c>
      <c r="CF26" s="164">
        <f t="shared" si="21"/>
        <v>3269545</v>
      </c>
      <c r="CG26" s="158">
        <f t="shared" si="22"/>
        <v>4477356</v>
      </c>
      <c r="CH26" s="158">
        <f t="shared" si="23"/>
        <v>-1427374</v>
      </c>
    </row>
    <row r="27" spans="1:86" ht="15" thickBot="1" x14ac:dyDescent="0.25">
      <c r="A27" s="134">
        <v>31</v>
      </c>
      <c r="B27" s="143" t="s">
        <v>146</v>
      </c>
      <c r="C27" s="143"/>
      <c r="D27" s="143" t="s">
        <v>147</v>
      </c>
      <c r="E27" s="143">
        <v>8606949</v>
      </c>
      <c r="F27" s="156">
        <f t="shared" si="16"/>
        <v>7746254</v>
      </c>
      <c r="G27" s="147">
        <v>40</v>
      </c>
      <c r="H27" s="143">
        <v>3</v>
      </c>
      <c r="I27" s="145">
        <f t="shared" si="17"/>
        <v>42</v>
      </c>
      <c r="J27" s="145">
        <f t="shared" si="18"/>
        <v>193656</v>
      </c>
      <c r="K27" s="160">
        <f t="shared" si="19"/>
        <v>11705445</v>
      </c>
      <c r="L27" s="165">
        <f t="shared" si="20"/>
        <v>-3959191</v>
      </c>
      <c r="M27" s="147"/>
      <c r="N27" s="168">
        <v>193670</v>
      </c>
      <c r="O27" s="168">
        <v>193656</v>
      </c>
      <c r="P27" s="168">
        <v>193656</v>
      </c>
      <c r="Q27" s="168">
        <v>193656</v>
      </c>
      <c r="R27" s="168">
        <v>193656</v>
      </c>
      <c r="S27" s="168">
        <v>193656</v>
      </c>
      <c r="T27" s="168">
        <v>193656</v>
      </c>
      <c r="U27" s="168">
        <v>193656</v>
      </c>
      <c r="V27" s="168">
        <v>193656</v>
      </c>
      <c r="W27" s="168">
        <v>193656</v>
      </c>
      <c r="X27" s="168">
        <v>193656</v>
      </c>
      <c r="Y27" s="168">
        <v>193656</v>
      </c>
      <c r="Z27" s="168">
        <v>193656</v>
      </c>
      <c r="AA27" s="168">
        <v>193656</v>
      </c>
      <c r="AB27" s="168">
        <v>193656</v>
      </c>
      <c r="AC27" s="168">
        <v>193656</v>
      </c>
      <c r="AD27" s="168">
        <v>193656</v>
      </c>
      <c r="AE27" s="168">
        <v>193656</v>
      </c>
      <c r="AF27" s="168">
        <v>193656</v>
      </c>
      <c r="AG27" s="168">
        <v>193656</v>
      </c>
      <c r="AH27" s="168">
        <v>193656</v>
      </c>
      <c r="AI27" s="168">
        <v>193656</v>
      </c>
      <c r="AJ27" s="271">
        <v>193656</v>
      </c>
      <c r="AK27" s="288">
        <v>193656</v>
      </c>
      <c r="AL27" s="400">
        <f t="shared" si="24"/>
        <v>3959191</v>
      </c>
      <c r="AM27" s="166">
        <v>193656</v>
      </c>
      <c r="AN27" s="168">
        <v>193656</v>
      </c>
      <c r="AO27" s="168">
        <v>193656</v>
      </c>
      <c r="AP27" s="168">
        <v>193656</v>
      </c>
      <c r="AQ27" s="168">
        <v>193656</v>
      </c>
      <c r="AR27" s="168">
        <v>193656</v>
      </c>
      <c r="AS27" s="168">
        <v>193656</v>
      </c>
      <c r="AT27" s="168">
        <v>193656</v>
      </c>
      <c r="AU27" s="168">
        <v>193656</v>
      </c>
      <c r="AV27" s="168">
        <v>193656</v>
      </c>
      <c r="AW27" s="168">
        <v>193656</v>
      </c>
      <c r="AX27" s="168">
        <v>193656</v>
      </c>
      <c r="AY27" s="168">
        <v>193656</v>
      </c>
      <c r="AZ27" s="168">
        <v>193656</v>
      </c>
      <c r="BA27" s="168">
        <v>193656</v>
      </c>
      <c r="BB27" s="168">
        <v>193656</v>
      </c>
      <c r="BC27" s="172"/>
      <c r="BD27" s="146"/>
      <c r="BE27" s="202"/>
      <c r="BF27" s="184"/>
      <c r="BG27" s="184"/>
      <c r="BH27" s="184"/>
      <c r="BI27" s="184"/>
      <c r="BJ27" s="184"/>
      <c r="BK27" s="184"/>
      <c r="BL27" s="184"/>
      <c r="BM27" s="184"/>
      <c r="BN27" s="184"/>
      <c r="BO27" s="184"/>
      <c r="BP27" s="184"/>
      <c r="BQ27" s="184"/>
      <c r="BR27" s="184"/>
      <c r="BS27" s="184"/>
      <c r="BT27" s="184"/>
      <c r="BU27" s="184"/>
      <c r="BV27" s="184"/>
      <c r="BW27" s="184"/>
      <c r="BX27" s="184"/>
      <c r="BY27" s="184"/>
      <c r="BZ27" s="184"/>
      <c r="CA27" s="184"/>
      <c r="CB27" s="146"/>
      <c r="CC27" s="148"/>
      <c r="CD27" s="148"/>
      <c r="CE27" s="146">
        <f t="shared" si="15"/>
        <v>4260446</v>
      </c>
      <c r="CF27" s="164">
        <f t="shared" si="21"/>
        <v>7444999</v>
      </c>
      <c r="CG27" s="158">
        <f t="shared" si="22"/>
        <v>11705445</v>
      </c>
      <c r="CH27" s="158">
        <f t="shared" si="23"/>
        <v>-3098496</v>
      </c>
    </row>
    <row r="28" spans="1:86" ht="15" thickBot="1" x14ac:dyDescent="0.25">
      <c r="A28" s="203">
        <v>32</v>
      </c>
      <c r="B28" s="204" t="s">
        <v>146</v>
      </c>
      <c r="C28" s="204"/>
      <c r="D28" s="204" t="s">
        <v>148</v>
      </c>
      <c r="E28" s="204">
        <v>19542882</v>
      </c>
      <c r="F28" s="205">
        <f t="shared" si="16"/>
        <v>17588593</v>
      </c>
      <c r="G28" s="206">
        <v>40</v>
      </c>
      <c r="H28" s="204">
        <v>3</v>
      </c>
      <c r="I28" s="207">
        <f t="shared" si="17"/>
        <v>42</v>
      </c>
      <c r="J28" s="207">
        <f t="shared" si="18"/>
        <v>439714</v>
      </c>
      <c r="K28" s="208">
        <f t="shared" si="19"/>
        <v>0</v>
      </c>
      <c r="L28" s="209">
        <f t="shared" si="20"/>
        <v>17588593</v>
      </c>
      <c r="M28" s="185"/>
      <c r="N28" s="210">
        <v>0</v>
      </c>
      <c r="O28" s="210">
        <v>0</v>
      </c>
      <c r="P28" s="210">
        <v>0</v>
      </c>
      <c r="Q28" s="210">
        <v>0</v>
      </c>
      <c r="R28" s="210">
        <v>0</v>
      </c>
      <c r="S28" s="210">
        <v>0</v>
      </c>
      <c r="T28" s="210">
        <v>0</v>
      </c>
      <c r="U28" s="210">
        <v>0</v>
      </c>
      <c r="V28" s="210">
        <v>0</v>
      </c>
      <c r="W28" s="210">
        <v>0</v>
      </c>
      <c r="X28" s="210">
        <v>0</v>
      </c>
      <c r="Y28" s="210">
        <v>0</v>
      </c>
      <c r="Z28" s="210">
        <v>0</v>
      </c>
      <c r="AA28" s="210">
        <v>0</v>
      </c>
      <c r="AB28" s="210">
        <v>0</v>
      </c>
      <c r="AC28" s="210">
        <v>0</v>
      </c>
      <c r="AD28" s="210">
        <v>0</v>
      </c>
      <c r="AE28" s="210">
        <v>0</v>
      </c>
      <c r="AF28" s="210">
        <v>0</v>
      </c>
      <c r="AG28" s="210">
        <v>0</v>
      </c>
      <c r="AH28" s="210">
        <v>0</v>
      </c>
      <c r="AI28" s="210">
        <v>0</v>
      </c>
      <c r="AJ28" s="274">
        <v>0</v>
      </c>
      <c r="AK28" s="293">
        <v>0</v>
      </c>
      <c r="AL28" s="400"/>
      <c r="AM28" s="241">
        <v>0</v>
      </c>
      <c r="AN28" s="210">
        <v>0</v>
      </c>
      <c r="AO28" s="210">
        <v>0</v>
      </c>
      <c r="AP28" s="210">
        <v>0</v>
      </c>
      <c r="AQ28" s="210">
        <v>0</v>
      </c>
      <c r="AR28" s="210">
        <v>0</v>
      </c>
      <c r="AS28" s="210">
        <v>0</v>
      </c>
      <c r="AT28" s="210">
        <v>0</v>
      </c>
      <c r="AU28" s="210">
        <v>0</v>
      </c>
      <c r="AV28" s="210">
        <v>0</v>
      </c>
      <c r="AW28" s="210">
        <v>0</v>
      </c>
      <c r="AX28" s="210">
        <v>0</v>
      </c>
      <c r="AY28" s="210">
        <v>0</v>
      </c>
      <c r="AZ28" s="210">
        <v>0</v>
      </c>
      <c r="BA28" s="210">
        <v>0</v>
      </c>
      <c r="BB28" s="210">
        <v>0</v>
      </c>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84"/>
      <c r="CA28" s="184"/>
      <c r="CB28" s="184"/>
      <c r="CC28" s="172"/>
      <c r="CD28" s="172"/>
      <c r="CE28" s="211">
        <f t="shared" si="15"/>
        <v>0</v>
      </c>
      <c r="CF28" s="212">
        <f t="shared" si="21"/>
        <v>0</v>
      </c>
      <c r="CG28" s="213">
        <f t="shared" si="22"/>
        <v>0</v>
      </c>
      <c r="CH28" s="213">
        <f t="shared" si="23"/>
        <v>19542882</v>
      </c>
    </row>
    <row r="29" spans="1:86" ht="15" thickBot="1" x14ac:dyDescent="0.25">
      <c r="A29" s="134">
        <v>33</v>
      </c>
      <c r="B29" s="143" t="s">
        <v>146</v>
      </c>
      <c r="C29" s="143"/>
      <c r="D29" s="143" t="s">
        <v>149</v>
      </c>
      <c r="E29" s="143">
        <v>1663066</v>
      </c>
      <c r="F29" s="156">
        <f t="shared" si="16"/>
        <v>1496759</v>
      </c>
      <c r="G29" s="147">
        <v>40</v>
      </c>
      <c r="H29" s="143">
        <v>3</v>
      </c>
      <c r="I29" s="145">
        <f t="shared" si="17"/>
        <v>42</v>
      </c>
      <c r="J29" s="145">
        <f t="shared" si="18"/>
        <v>37418</v>
      </c>
      <c r="K29" s="160">
        <f t="shared" si="19"/>
        <v>2261754</v>
      </c>
      <c r="L29" s="165">
        <f t="shared" si="20"/>
        <v>-764995</v>
      </c>
      <c r="M29" s="147"/>
      <c r="N29" s="168">
        <v>37457</v>
      </c>
      <c r="O29" s="168">
        <v>37418</v>
      </c>
      <c r="P29" s="168">
        <v>37418</v>
      </c>
      <c r="Q29" s="168">
        <v>37418</v>
      </c>
      <c r="R29" s="168">
        <v>37418</v>
      </c>
      <c r="S29" s="168">
        <v>37418</v>
      </c>
      <c r="T29" s="168">
        <v>37418</v>
      </c>
      <c r="U29" s="168">
        <v>37418</v>
      </c>
      <c r="V29" s="168">
        <v>37418</v>
      </c>
      <c r="W29" s="168">
        <v>37418</v>
      </c>
      <c r="X29" s="168">
        <v>37418</v>
      </c>
      <c r="Y29" s="168">
        <v>37418</v>
      </c>
      <c r="Z29" s="168">
        <v>37418</v>
      </c>
      <c r="AA29" s="168">
        <v>37418</v>
      </c>
      <c r="AB29" s="168">
        <v>37418</v>
      </c>
      <c r="AC29" s="168">
        <v>37418</v>
      </c>
      <c r="AD29" s="168">
        <v>37418</v>
      </c>
      <c r="AE29" s="168">
        <v>37418</v>
      </c>
      <c r="AF29" s="168">
        <v>37418</v>
      </c>
      <c r="AG29" s="168">
        <v>37418</v>
      </c>
      <c r="AH29" s="168">
        <v>37418</v>
      </c>
      <c r="AI29" s="168">
        <v>37418</v>
      </c>
      <c r="AJ29" s="271">
        <v>37418</v>
      </c>
      <c r="AK29" s="288">
        <v>37418</v>
      </c>
      <c r="AL29" s="400">
        <f t="shared" si="24"/>
        <v>764995</v>
      </c>
      <c r="AM29" s="166">
        <v>37418</v>
      </c>
      <c r="AN29" s="168">
        <v>37418</v>
      </c>
      <c r="AO29" s="168">
        <v>37418</v>
      </c>
      <c r="AP29" s="168">
        <v>37418</v>
      </c>
      <c r="AQ29" s="168">
        <v>37418</v>
      </c>
      <c r="AR29" s="168">
        <v>37418</v>
      </c>
      <c r="AS29" s="168">
        <v>37418</v>
      </c>
      <c r="AT29" s="168">
        <v>37418</v>
      </c>
      <c r="AU29" s="168">
        <v>37418</v>
      </c>
      <c r="AV29" s="168">
        <v>37418</v>
      </c>
      <c r="AW29" s="168">
        <v>37418</v>
      </c>
      <c r="AX29" s="168">
        <v>37418</v>
      </c>
      <c r="AY29" s="168">
        <v>37418</v>
      </c>
      <c r="AZ29" s="168">
        <v>37418</v>
      </c>
      <c r="BA29" s="168">
        <v>37418</v>
      </c>
      <c r="BB29" s="168">
        <v>37418</v>
      </c>
      <c r="BC29" s="184"/>
      <c r="BD29" s="146"/>
      <c r="BE29" s="146"/>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46"/>
      <c r="CC29" s="148"/>
      <c r="CD29" s="148"/>
      <c r="CE29" s="146">
        <f t="shared" si="15"/>
        <v>823235</v>
      </c>
      <c r="CF29" s="164">
        <f t="shared" si="21"/>
        <v>1438519</v>
      </c>
      <c r="CG29" s="158">
        <f t="shared" si="22"/>
        <v>2261754</v>
      </c>
      <c r="CH29" s="158">
        <f t="shared" si="23"/>
        <v>-598688</v>
      </c>
    </row>
    <row r="30" spans="1:86" ht="15" thickBot="1" x14ac:dyDescent="0.25">
      <c r="A30" s="203">
        <v>34</v>
      </c>
      <c r="B30" s="204" t="s">
        <v>146</v>
      </c>
      <c r="C30" s="204"/>
      <c r="D30" s="204" t="s">
        <v>150</v>
      </c>
      <c r="E30" s="204">
        <v>1665968</v>
      </c>
      <c r="F30" s="205">
        <f t="shared" si="16"/>
        <v>1499371</v>
      </c>
      <c r="G30" s="206">
        <v>40</v>
      </c>
      <c r="H30" s="204">
        <v>3</v>
      </c>
      <c r="I30" s="207">
        <f t="shared" si="17"/>
        <v>42</v>
      </c>
      <c r="J30" s="207">
        <f t="shared" si="18"/>
        <v>37484</v>
      </c>
      <c r="K30" s="208">
        <f t="shared" si="19"/>
        <v>0</v>
      </c>
      <c r="L30" s="209">
        <f t="shared" si="20"/>
        <v>1499371</v>
      </c>
      <c r="M30" s="185"/>
      <c r="N30" s="210">
        <v>0</v>
      </c>
      <c r="O30" s="210">
        <v>0</v>
      </c>
      <c r="P30" s="210">
        <v>0</v>
      </c>
      <c r="Q30" s="210">
        <v>0</v>
      </c>
      <c r="R30" s="210">
        <v>0</v>
      </c>
      <c r="S30" s="210">
        <v>0</v>
      </c>
      <c r="T30" s="210">
        <v>0</v>
      </c>
      <c r="U30" s="210">
        <v>0</v>
      </c>
      <c r="V30" s="210">
        <v>0</v>
      </c>
      <c r="W30" s="210">
        <v>0</v>
      </c>
      <c r="X30" s="210">
        <v>0</v>
      </c>
      <c r="Y30" s="210">
        <v>0</v>
      </c>
      <c r="Z30" s="210">
        <v>0</v>
      </c>
      <c r="AA30" s="210">
        <v>0</v>
      </c>
      <c r="AB30" s="210">
        <v>0</v>
      </c>
      <c r="AC30" s="210">
        <v>0</v>
      </c>
      <c r="AD30" s="210">
        <v>0</v>
      </c>
      <c r="AE30" s="210">
        <v>0</v>
      </c>
      <c r="AF30" s="210">
        <v>0</v>
      </c>
      <c r="AG30" s="210">
        <v>0</v>
      </c>
      <c r="AH30" s="210">
        <v>0</v>
      </c>
      <c r="AI30" s="210">
        <v>0</v>
      </c>
      <c r="AJ30" s="274">
        <v>0</v>
      </c>
      <c r="AK30" s="293">
        <v>0</v>
      </c>
      <c r="AL30" s="400"/>
      <c r="AM30" s="241">
        <v>0</v>
      </c>
      <c r="AN30" s="210">
        <v>0</v>
      </c>
      <c r="AO30" s="210">
        <v>0</v>
      </c>
      <c r="AP30" s="210">
        <v>0</v>
      </c>
      <c r="AQ30" s="210">
        <v>0</v>
      </c>
      <c r="AR30" s="210">
        <v>0</v>
      </c>
      <c r="AS30" s="210">
        <v>0</v>
      </c>
      <c r="AT30" s="210">
        <v>0</v>
      </c>
      <c r="AU30" s="210">
        <v>0</v>
      </c>
      <c r="AV30" s="210">
        <v>0</v>
      </c>
      <c r="AW30" s="210">
        <v>0</v>
      </c>
      <c r="AX30" s="210">
        <v>0</v>
      </c>
      <c r="AY30" s="210">
        <v>0</v>
      </c>
      <c r="AZ30" s="210">
        <v>0</v>
      </c>
      <c r="BA30" s="210">
        <v>0</v>
      </c>
      <c r="BB30" s="210">
        <v>0</v>
      </c>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72"/>
      <c r="CD30" s="172"/>
      <c r="CE30" s="211">
        <f t="shared" si="15"/>
        <v>0</v>
      </c>
      <c r="CF30" s="212">
        <f t="shared" si="21"/>
        <v>0</v>
      </c>
      <c r="CG30" s="213">
        <f t="shared" si="22"/>
        <v>0</v>
      </c>
      <c r="CH30" s="213">
        <f t="shared" si="23"/>
        <v>1665968</v>
      </c>
    </row>
    <row r="31" spans="1:86" ht="15" thickBot="1" x14ac:dyDescent="0.25">
      <c r="A31" s="134">
        <v>35</v>
      </c>
      <c r="B31" s="143" t="s">
        <v>127</v>
      </c>
      <c r="C31" s="143"/>
      <c r="D31" s="143" t="s">
        <v>151</v>
      </c>
      <c r="E31" s="143">
        <v>21125190</v>
      </c>
      <c r="F31" s="156">
        <f t="shared" si="16"/>
        <v>19012671</v>
      </c>
      <c r="G31" s="147">
        <v>10</v>
      </c>
      <c r="H31" s="143">
        <v>3</v>
      </c>
      <c r="I31" s="145">
        <f t="shared" si="17"/>
        <v>12</v>
      </c>
      <c r="J31" s="145">
        <f t="shared" si="18"/>
        <v>1901267</v>
      </c>
      <c r="K31" s="160">
        <f t="shared" si="19"/>
        <v>21125190</v>
      </c>
      <c r="L31" s="165">
        <f t="shared" si="20"/>
        <v>-2112519</v>
      </c>
      <c r="M31" s="185"/>
      <c r="N31" s="168">
        <v>1901268</v>
      </c>
      <c r="O31" s="168">
        <v>1901267</v>
      </c>
      <c r="P31" s="168">
        <v>1901267</v>
      </c>
      <c r="Q31" s="168">
        <v>1901267</v>
      </c>
      <c r="R31" s="168">
        <v>1901267</v>
      </c>
      <c r="S31" s="168">
        <v>1901267</v>
      </c>
      <c r="T31" s="168">
        <v>1901267</v>
      </c>
      <c r="U31" s="168">
        <v>1901267</v>
      </c>
      <c r="V31" s="168">
        <v>1901267</v>
      </c>
      <c r="W31" s="168">
        <v>1901267</v>
      </c>
      <c r="X31" s="172"/>
      <c r="Y31" s="184"/>
      <c r="Z31" s="146"/>
      <c r="AA31" s="146"/>
      <c r="AB31" s="184"/>
      <c r="AC31" s="184"/>
      <c r="AD31" s="184"/>
      <c r="AE31" s="184"/>
      <c r="AF31" s="184"/>
      <c r="AG31" s="184"/>
      <c r="AH31" s="184"/>
      <c r="AI31" s="184"/>
      <c r="AJ31" s="172"/>
      <c r="AK31" s="291"/>
      <c r="AL31" s="400">
        <f t="shared" si="24"/>
        <v>2112519</v>
      </c>
      <c r="AM31" s="280"/>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69"/>
      <c r="BS31" s="169"/>
      <c r="BT31" s="169"/>
      <c r="BU31" s="169"/>
      <c r="BV31" s="169"/>
      <c r="BW31" s="169"/>
      <c r="BX31" s="169"/>
      <c r="BY31" s="169"/>
      <c r="BZ31" s="169"/>
      <c r="CA31" s="169"/>
      <c r="CB31" s="143"/>
      <c r="CC31" s="145"/>
      <c r="CD31" s="145"/>
      <c r="CE31" s="146">
        <f t="shared" si="15"/>
        <v>19012671</v>
      </c>
      <c r="CF31" s="164">
        <f t="shared" si="21"/>
        <v>2112519</v>
      </c>
      <c r="CG31" s="158">
        <f t="shared" si="22"/>
        <v>21125190</v>
      </c>
      <c r="CH31" s="158">
        <f t="shared" si="23"/>
        <v>0</v>
      </c>
    </row>
    <row r="32" spans="1:86" ht="15" thickBot="1" x14ac:dyDescent="0.25">
      <c r="A32" s="134">
        <v>36</v>
      </c>
      <c r="B32" s="143" t="s">
        <v>127</v>
      </c>
      <c r="C32" s="143"/>
      <c r="D32" s="143" t="s">
        <v>152</v>
      </c>
      <c r="E32" s="143">
        <v>1264893</v>
      </c>
      <c r="F32" s="156">
        <f t="shared" si="16"/>
        <v>1138403</v>
      </c>
      <c r="G32" s="147">
        <v>45</v>
      </c>
      <c r="H32" s="143">
        <v>3</v>
      </c>
      <c r="I32" s="145">
        <f t="shared" si="17"/>
        <v>47</v>
      </c>
      <c r="J32" s="145">
        <f t="shared" si="18"/>
        <v>25297</v>
      </c>
      <c r="K32" s="160">
        <f t="shared" si="19"/>
        <v>1796130</v>
      </c>
      <c r="L32" s="165">
        <f t="shared" si="20"/>
        <v>-657727</v>
      </c>
      <c r="M32" s="147"/>
      <c r="N32" s="168">
        <v>25335</v>
      </c>
      <c r="O32" s="168">
        <v>25297</v>
      </c>
      <c r="P32" s="168">
        <v>25297</v>
      </c>
      <c r="Q32" s="168">
        <v>25297</v>
      </c>
      <c r="R32" s="168">
        <v>25297</v>
      </c>
      <c r="S32" s="168">
        <v>25297</v>
      </c>
      <c r="T32" s="168">
        <v>25297</v>
      </c>
      <c r="U32" s="168">
        <v>25297</v>
      </c>
      <c r="V32" s="168">
        <v>25297</v>
      </c>
      <c r="W32" s="168">
        <v>25297</v>
      </c>
      <c r="X32" s="168">
        <v>25297</v>
      </c>
      <c r="Y32" s="168">
        <v>25297</v>
      </c>
      <c r="Z32" s="168">
        <v>25297</v>
      </c>
      <c r="AA32" s="168">
        <v>25297</v>
      </c>
      <c r="AB32" s="168">
        <v>25297</v>
      </c>
      <c r="AC32" s="168">
        <v>25297</v>
      </c>
      <c r="AD32" s="168">
        <v>25297</v>
      </c>
      <c r="AE32" s="168">
        <v>25297</v>
      </c>
      <c r="AF32" s="168">
        <v>25297</v>
      </c>
      <c r="AG32" s="168">
        <v>25297</v>
      </c>
      <c r="AH32" s="168">
        <v>25297</v>
      </c>
      <c r="AI32" s="168">
        <v>25297</v>
      </c>
      <c r="AJ32" s="271">
        <v>25297</v>
      </c>
      <c r="AK32" s="288">
        <v>25297</v>
      </c>
      <c r="AL32" s="400">
        <f t="shared" ref="AL32:AL33" si="25">E32-SUM(M32:AK32)</f>
        <v>657727</v>
      </c>
      <c r="AM32" s="166">
        <v>25297</v>
      </c>
      <c r="AN32" s="168">
        <v>25297</v>
      </c>
      <c r="AO32" s="168">
        <v>25297</v>
      </c>
      <c r="AP32" s="168">
        <v>25297</v>
      </c>
      <c r="AQ32" s="168">
        <v>25297</v>
      </c>
      <c r="AR32" s="168">
        <v>25297</v>
      </c>
      <c r="AS32" s="168">
        <v>25297</v>
      </c>
      <c r="AT32" s="168">
        <v>25297</v>
      </c>
      <c r="AU32" s="168">
        <v>25297</v>
      </c>
      <c r="AV32" s="168">
        <v>25297</v>
      </c>
      <c r="AW32" s="168">
        <v>25297</v>
      </c>
      <c r="AX32" s="168">
        <v>25297</v>
      </c>
      <c r="AY32" s="168">
        <v>25297</v>
      </c>
      <c r="AZ32" s="168">
        <v>25297</v>
      </c>
      <c r="BA32" s="168">
        <v>25297</v>
      </c>
      <c r="BB32" s="168">
        <v>25297</v>
      </c>
      <c r="BC32" s="168">
        <v>25297</v>
      </c>
      <c r="BD32" s="168">
        <v>25297</v>
      </c>
      <c r="BE32" s="168">
        <v>25297</v>
      </c>
      <c r="BF32" s="168">
        <v>25297</v>
      </c>
      <c r="BG32" s="168">
        <v>25297</v>
      </c>
      <c r="BH32" s="184"/>
      <c r="BI32" s="184"/>
      <c r="BJ32" s="135"/>
      <c r="BK32" s="202"/>
      <c r="BL32" s="184"/>
      <c r="BM32" s="169"/>
      <c r="BN32" s="169"/>
      <c r="BO32" s="169"/>
      <c r="BP32" s="169"/>
      <c r="BQ32" s="169"/>
      <c r="BR32" s="169"/>
      <c r="BS32" s="169"/>
      <c r="BT32" s="169"/>
      <c r="BU32" s="169"/>
      <c r="BV32" s="169"/>
      <c r="BW32" s="169"/>
      <c r="BX32" s="169"/>
      <c r="BY32" s="169"/>
      <c r="BZ32" s="169"/>
      <c r="CA32" s="169"/>
      <c r="CB32" s="143"/>
      <c r="CC32" s="145"/>
      <c r="CD32" s="145"/>
      <c r="CE32" s="146">
        <f t="shared" si="15"/>
        <v>556572</v>
      </c>
      <c r="CF32" s="164">
        <f t="shared" si="21"/>
        <v>1239558</v>
      </c>
      <c r="CG32" s="158">
        <f t="shared" si="22"/>
        <v>1796130</v>
      </c>
      <c r="CH32" s="158">
        <f t="shared" si="23"/>
        <v>-531237</v>
      </c>
    </row>
    <row r="33" spans="1:86" ht="17.25" customHeight="1" thickBot="1" x14ac:dyDescent="0.25">
      <c r="A33" s="134">
        <v>37</v>
      </c>
      <c r="B33" s="143" t="s">
        <v>146</v>
      </c>
      <c r="C33" s="143"/>
      <c r="D33" s="143" t="s">
        <v>153</v>
      </c>
      <c r="E33" s="143">
        <v>2656678</v>
      </c>
      <c r="F33" s="156">
        <f t="shared" si="16"/>
        <v>2391010</v>
      </c>
      <c r="G33" s="147">
        <v>50</v>
      </c>
      <c r="H33" s="143">
        <v>3</v>
      </c>
      <c r="I33" s="145">
        <f t="shared" si="17"/>
        <v>52</v>
      </c>
      <c r="J33" s="145">
        <f t="shared" si="18"/>
        <v>47820</v>
      </c>
      <c r="K33" s="160">
        <f t="shared" si="19"/>
        <v>3899998</v>
      </c>
      <c r="L33" s="165">
        <f t="shared" si="20"/>
        <v>-1508988</v>
      </c>
      <c r="M33" s="147"/>
      <c r="N33" s="168">
        <v>47830</v>
      </c>
      <c r="O33" s="168">
        <v>47820</v>
      </c>
      <c r="P33" s="168">
        <v>47820</v>
      </c>
      <c r="Q33" s="168">
        <v>47820</v>
      </c>
      <c r="R33" s="168">
        <v>47820</v>
      </c>
      <c r="S33" s="168">
        <v>47820</v>
      </c>
      <c r="T33" s="168">
        <v>47820</v>
      </c>
      <c r="U33" s="168">
        <v>47820</v>
      </c>
      <c r="V33" s="168">
        <v>47820</v>
      </c>
      <c r="W33" s="168">
        <v>47820</v>
      </c>
      <c r="X33" s="168">
        <v>47820</v>
      </c>
      <c r="Y33" s="168">
        <v>47820</v>
      </c>
      <c r="Z33" s="168">
        <v>47820</v>
      </c>
      <c r="AA33" s="168">
        <v>47820</v>
      </c>
      <c r="AB33" s="168">
        <v>47820</v>
      </c>
      <c r="AC33" s="168">
        <v>47820</v>
      </c>
      <c r="AD33" s="168">
        <v>47820</v>
      </c>
      <c r="AE33" s="168">
        <v>47820</v>
      </c>
      <c r="AF33" s="168">
        <v>47820</v>
      </c>
      <c r="AG33" s="168">
        <v>47820</v>
      </c>
      <c r="AH33" s="168">
        <v>47820</v>
      </c>
      <c r="AI33" s="168">
        <v>47820</v>
      </c>
      <c r="AJ33" s="271">
        <v>47820</v>
      </c>
      <c r="AK33" s="288">
        <v>47820</v>
      </c>
      <c r="AL33" s="400">
        <f t="shared" si="25"/>
        <v>1508988</v>
      </c>
      <c r="AM33" s="166">
        <v>47820</v>
      </c>
      <c r="AN33" s="168">
        <v>47820</v>
      </c>
      <c r="AO33" s="168">
        <v>47820</v>
      </c>
      <c r="AP33" s="168">
        <v>47820</v>
      </c>
      <c r="AQ33" s="168">
        <v>47820</v>
      </c>
      <c r="AR33" s="168">
        <v>47820</v>
      </c>
      <c r="AS33" s="168">
        <v>47820</v>
      </c>
      <c r="AT33" s="168">
        <v>47820</v>
      </c>
      <c r="AU33" s="168">
        <v>47820</v>
      </c>
      <c r="AV33" s="168">
        <v>47820</v>
      </c>
      <c r="AW33" s="168">
        <v>47820</v>
      </c>
      <c r="AX33" s="168">
        <v>47820</v>
      </c>
      <c r="AY33" s="168">
        <v>47820</v>
      </c>
      <c r="AZ33" s="168">
        <v>47820</v>
      </c>
      <c r="BA33" s="168">
        <v>47820</v>
      </c>
      <c r="BB33" s="168">
        <v>47820</v>
      </c>
      <c r="BC33" s="168">
        <v>47820</v>
      </c>
      <c r="BD33" s="168">
        <v>47820</v>
      </c>
      <c r="BE33" s="168">
        <v>47820</v>
      </c>
      <c r="BF33" s="168">
        <v>47820</v>
      </c>
      <c r="BG33" s="168">
        <v>47820</v>
      </c>
      <c r="BH33" s="168">
        <v>47820</v>
      </c>
      <c r="BI33" s="168">
        <v>47820</v>
      </c>
      <c r="BJ33" s="168">
        <v>47820</v>
      </c>
      <c r="BK33" s="168">
        <v>47820</v>
      </c>
      <c r="BL33" s="168">
        <v>47820</v>
      </c>
      <c r="BM33" s="169"/>
      <c r="BN33" s="169"/>
      <c r="BO33" s="143"/>
      <c r="BP33" s="143"/>
      <c r="BQ33" s="182"/>
      <c r="BR33" s="169"/>
      <c r="BS33" s="169"/>
      <c r="BT33" s="169"/>
      <c r="BU33" s="169"/>
      <c r="BV33" s="169"/>
      <c r="BW33" s="169"/>
      <c r="BX33" s="169"/>
      <c r="BY33" s="169"/>
      <c r="BZ33" s="169"/>
      <c r="CA33" s="169"/>
      <c r="CB33" s="143"/>
      <c r="CC33" s="145"/>
      <c r="CD33" s="145"/>
      <c r="CE33" s="146">
        <f t="shared" si="15"/>
        <v>1052050</v>
      </c>
      <c r="CF33" s="164">
        <f t="shared" si="21"/>
        <v>2847948</v>
      </c>
      <c r="CG33" s="158">
        <f t="shared" si="22"/>
        <v>3899998</v>
      </c>
      <c r="CH33" s="158">
        <f t="shared" si="23"/>
        <v>-1243320</v>
      </c>
    </row>
    <row r="34" spans="1:86" s="186" customFormat="1" ht="15" thickBot="1" x14ac:dyDescent="0.25">
      <c r="A34" s="186">
        <v>38</v>
      </c>
      <c r="B34" s="187" t="s">
        <v>146</v>
      </c>
      <c r="C34" s="187"/>
      <c r="D34" s="188" t="s">
        <v>154</v>
      </c>
      <c r="E34" s="188">
        <v>24650000</v>
      </c>
      <c r="F34" s="189">
        <f t="shared" si="16"/>
        <v>22185000</v>
      </c>
      <c r="G34" s="190">
        <v>10</v>
      </c>
      <c r="H34" s="187">
        <v>14</v>
      </c>
      <c r="I34" s="191">
        <f t="shared" si="17"/>
        <v>23</v>
      </c>
      <c r="J34" s="191">
        <f t="shared" si="18"/>
        <v>2218500</v>
      </c>
      <c r="K34" s="192">
        <f t="shared" si="19"/>
        <v>0</v>
      </c>
      <c r="L34" s="193">
        <f t="shared" si="20"/>
        <v>22185000</v>
      </c>
      <c r="M34" s="190"/>
      <c r="N34" s="187"/>
      <c r="O34" s="187"/>
      <c r="P34" s="187"/>
      <c r="Q34" s="187"/>
      <c r="R34" s="187"/>
      <c r="S34" s="187"/>
      <c r="T34" s="187"/>
      <c r="U34" s="187"/>
      <c r="V34" s="187"/>
      <c r="W34" s="187"/>
      <c r="X34" s="187"/>
      <c r="Y34" s="194">
        <v>0</v>
      </c>
      <c r="Z34" s="194">
        <v>0</v>
      </c>
      <c r="AA34" s="194">
        <v>0</v>
      </c>
      <c r="AB34" s="194">
        <v>0</v>
      </c>
      <c r="AC34" s="194">
        <v>0</v>
      </c>
      <c r="AD34" s="194">
        <v>0</v>
      </c>
      <c r="AE34" s="194">
        <v>0</v>
      </c>
      <c r="AF34" s="194">
        <v>0</v>
      </c>
      <c r="AG34" s="194">
        <v>0</v>
      </c>
      <c r="AH34" s="194">
        <v>0</v>
      </c>
      <c r="AI34" s="214"/>
      <c r="AJ34" s="214"/>
      <c r="AK34" s="294"/>
      <c r="AL34" s="402"/>
      <c r="AM34" s="282"/>
      <c r="AN34" s="214"/>
      <c r="AO34" s="215"/>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87"/>
      <c r="BP34" s="198"/>
      <c r="BQ34" s="216"/>
      <c r="BR34" s="198"/>
      <c r="BS34" s="198"/>
      <c r="BT34" s="198"/>
      <c r="BU34" s="198"/>
      <c r="BV34" s="198"/>
      <c r="BW34" s="198"/>
      <c r="BX34" s="198"/>
      <c r="BY34" s="198"/>
      <c r="BZ34" s="198"/>
      <c r="CA34" s="198"/>
      <c r="CB34" s="187"/>
      <c r="CC34" s="191"/>
      <c r="CD34" s="191"/>
      <c r="CE34" s="199">
        <f t="shared" si="15"/>
        <v>0</v>
      </c>
      <c r="CF34" s="200">
        <f t="shared" si="21"/>
        <v>0</v>
      </c>
      <c r="CG34" s="201">
        <f t="shared" si="22"/>
        <v>0</v>
      </c>
      <c r="CH34" s="201">
        <v>0</v>
      </c>
    </row>
    <row r="35" spans="1:86" ht="15" thickBot="1" x14ac:dyDescent="0.25">
      <c r="A35" s="134">
        <v>39</v>
      </c>
      <c r="B35" s="143" t="s">
        <v>146</v>
      </c>
      <c r="C35" s="143"/>
      <c r="D35" s="143" t="s">
        <v>155</v>
      </c>
      <c r="E35" s="143">
        <v>25220000</v>
      </c>
      <c r="F35" s="156">
        <f t="shared" si="16"/>
        <v>22698000</v>
      </c>
      <c r="G35" s="147">
        <v>40</v>
      </c>
      <c r="H35" s="143">
        <v>14</v>
      </c>
      <c r="I35" s="145">
        <f t="shared" si="17"/>
        <v>53</v>
      </c>
      <c r="J35" s="145">
        <f t="shared" si="18"/>
        <v>567450</v>
      </c>
      <c r="K35" s="160">
        <f t="shared" si="19"/>
        <v>40541150</v>
      </c>
      <c r="L35" s="165">
        <f t="shared" si="20"/>
        <v>-17843150</v>
      </c>
      <c r="M35" s="147"/>
      <c r="N35" s="143"/>
      <c r="O35" s="143"/>
      <c r="P35" s="143"/>
      <c r="Q35" s="143"/>
      <c r="R35" s="143"/>
      <c r="S35" s="143"/>
      <c r="T35" s="143"/>
      <c r="U35" s="143"/>
      <c r="V35" s="143"/>
      <c r="W35" s="143"/>
      <c r="X35" s="143"/>
      <c r="Y35" s="168">
        <v>567450</v>
      </c>
      <c r="Z35" s="168">
        <v>567450</v>
      </c>
      <c r="AA35" s="168">
        <v>567450</v>
      </c>
      <c r="AB35" s="168">
        <v>567450</v>
      </c>
      <c r="AC35" s="168">
        <v>567450</v>
      </c>
      <c r="AD35" s="168">
        <v>567450</v>
      </c>
      <c r="AE35" s="168">
        <v>567450</v>
      </c>
      <c r="AF35" s="168">
        <v>567450</v>
      </c>
      <c r="AG35" s="168">
        <v>567450</v>
      </c>
      <c r="AH35" s="168">
        <v>567450</v>
      </c>
      <c r="AI35" s="168">
        <v>567450</v>
      </c>
      <c r="AJ35" s="271">
        <v>567450</v>
      </c>
      <c r="AK35" s="288">
        <v>567450</v>
      </c>
      <c r="AL35" s="400">
        <f t="shared" ref="AL35:AL43" si="26">E35-SUM(M35:AK35)</f>
        <v>17843150</v>
      </c>
      <c r="AM35" s="166">
        <v>567450</v>
      </c>
      <c r="AN35" s="168">
        <v>567450</v>
      </c>
      <c r="AO35" s="168">
        <v>567450</v>
      </c>
      <c r="AP35" s="168">
        <v>567450</v>
      </c>
      <c r="AQ35" s="168">
        <v>567450</v>
      </c>
      <c r="AR35" s="168">
        <v>567450</v>
      </c>
      <c r="AS35" s="168">
        <v>567450</v>
      </c>
      <c r="AT35" s="168">
        <v>567450</v>
      </c>
      <c r="AU35" s="168">
        <v>567450</v>
      </c>
      <c r="AV35" s="168">
        <v>567450</v>
      </c>
      <c r="AW35" s="168">
        <v>567450</v>
      </c>
      <c r="AX35" s="168">
        <v>567450</v>
      </c>
      <c r="AY35" s="168">
        <v>567450</v>
      </c>
      <c r="AZ35" s="168">
        <v>567450</v>
      </c>
      <c r="BA35" s="168">
        <v>567450</v>
      </c>
      <c r="BB35" s="168">
        <v>567450</v>
      </c>
      <c r="BC35" s="168">
        <v>567450</v>
      </c>
      <c r="BD35" s="168">
        <v>567450</v>
      </c>
      <c r="BE35" s="168">
        <v>567450</v>
      </c>
      <c r="BF35" s="168">
        <v>567450</v>
      </c>
      <c r="BG35" s="168">
        <v>567450</v>
      </c>
      <c r="BH35" s="168">
        <v>567450</v>
      </c>
      <c r="BI35" s="168">
        <v>567450</v>
      </c>
      <c r="BJ35" s="168">
        <v>567450</v>
      </c>
      <c r="BK35" s="168">
        <v>567450</v>
      </c>
      <c r="BL35" s="168">
        <v>567450</v>
      </c>
      <c r="BM35" s="168">
        <v>567450</v>
      </c>
      <c r="BN35" s="169"/>
      <c r="BO35" s="143"/>
      <c r="BP35" s="143"/>
      <c r="BQ35" s="185"/>
      <c r="BR35" s="169"/>
      <c r="BS35" s="169"/>
      <c r="BT35" s="169"/>
      <c r="BU35" s="169"/>
      <c r="BV35" s="169"/>
      <c r="BW35" s="169"/>
      <c r="BX35" s="169"/>
      <c r="BY35" s="169"/>
      <c r="BZ35" s="169"/>
      <c r="CA35" s="143"/>
      <c r="CB35" s="143"/>
      <c r="CC35" s="145"/>
      <c r="CD35" s="145"/>
      <c r="CE35" s="146">
        <f t="shared" si="15"/>
        <v>6241950</v>
      </c>
      <c r="CF35" s="164">
        <f t="shared" si="21"/>
        <v>34299200</v>
      </c>
      <c r="CG35" s="158">
        <f t="shared" si="22"/>
        <v>40541150</v>
      </c>
      <c r="CH35" s="158">
        <f t="shared" si="23"/>
        <v>-15321150</v>
      </c>
    </row>
    <row r="36" spans="1:86" ht="15" thickBot="1" x14ac:dyDescent="0.25">
      <c r="A36" s="134">
        <v>40</v>
      </c>
      <c r="B36" s="143" t="s">
        <v>129</v>
      </c>
      <c r="C36" s="143"/>
      <c r="D36" s="143" t="s">
        <v>156</v>
      </c>
      <c r="E36" s="143">
        <f>11750000+1320000</f>
        <v>13070000</v>
      </c>
      <c r="F36" s="156">
        <f t="shared" si="16"/>
        <v>11763000</v>
      </c>
      <c r="G36" s="147">
        <v>40</v>
      </c>
      <c r="H36" s="143">
        <v>18</v>
      </c>
      <c r="I36" s="145">
        <f t="shared" si="17"/>
        <v>57</v>
      </c>
      <c r="J36" s="145">
        <f t="shared" si="18"/>
        <v>294075</v>
      </c>
      <c r="K36" s="160">
        <f t="shared" si="19"/>
        <v>22186325</v>
      </c>
      <c r="L36" s="165">
        <f t="shared" si="20"/>
        <v>-10423325</v>
      </c>
      <c r="M36" s="147"/>
      <c r="N36" s="143"/>
      <c r="O36" s="143"/>
      <c r="P36" s="143"/>
      <c r="Q36" s="143"/>
      <c r="R36" s="143"/>
      <c r="S36" s="143"/>
      <c r="T36" s="143"/>
      <c r="U36" s="143"/>
      <c r="V36" s="143"/>
      <c r="W36" s="143"/>
      <c r="X36" s="143"/>
      <c r="Y36" s="143"/>
      <c r="Z36" s="143"/>
      <c r="AA36" s="146"/>
      <c r="AB36" s="146"/>
      <c r="AC36" s="168">
        <v>294075</v>
      </c>
      <c r="AD36" s="168">
        <v>294075</v>
      </c>
      <c r="AE36" s="168">
        <v>294075</v>
      </c>
      <c r="AF36" s="168">
        <v>294075</v>
      </c>
      <c r="AG36" s="168">
        <v>294075</v>
      </c>
      <c r="AH36" s="168">
        <v>294075</v>
      </c>
      <c r="AI36" s="168">
        <v>294075</v>
      </c>
      <c r="AJ36" s="271">
        <v>294075</v>
      </c>
      <c r="AK36" s="288">
        <v>294075</v>
      </c>
      <c r="AL36" s="400">
        <f t="shared" si="26"/>
        <v>10423325</v>
      </c>
      <c r="AM36" s="166">
        <v>294075</v>
      </c>
      <c r="AN36" s="168">
        <v>294075</v>
      </c>
      <c r="AO36" s="168">
        <v>294075</v>
      </c>
      <c r="AP36" s="168">
        <v>294075</v>
      </c>
      <c r="AQ36" s="168">
        <v>294075</v>
      </c>
      <c r="AR36" s="168">
        <v>294075</v>
      </c>
      <c r="AS36" s="168">
        <v>294075</v>
      </c>
      <c r="AT36" s="168">
        <v>294075</v>
      </c>
      <c r="AU36" s="168">
        <v>294075</v>
      </c>
      <c r="AV36" s="168">
        <v>294075</v>
      </c>
      <c r="AW36" s="168">
        <v>294075</v>
      </c>
      <c r="AX36" s="168">
        <v>294075</v>
      </c>
      <c r="AY36" s="168">
        <v>294075</v>
      </c>
      <c r="AZ36" s="168">
        <v>294075</v>
      </c>
      <c r="BA36" s="168">
        <v>294075</v>
      </c>
      <c r="BB36" s="168">
        <v>294075</v>
      </c>
      <c r="BC36" s="168">
        <v>294075</v>
      </c>
      <c r="BD36" s="168">
        <v>294075</v>
      </c>
      <c r="BE36" s="168">
        <v>294075</v>
      </c>
      <c r="BF36" s="168">
        <v>294075</v>
      </c>
      <c r="BG36" s="168">
        <v>294075</v>
      </c>
      <c r="BH36" s="168">
        <v>294075</v>
      </c>
      <c r="BI36" s="168">
        <v>294075</v>
      </c>
      <c r="BJ36" s="168">
        <v>294075</v>
      </c>
      <c r="BK36" s="168">
        <v>294075</v>
      </c>
      <c r="BL36" s="168">
        <v>294075</v>
      </c>
      <c r="BM36" s="168">
        <v>294075</v>
      </c>
      <c r="BN36" s="168">
        <v>294075</v>
      </c>
      <c r="BO36" s="168">
        <v>294075</v>
      </c>
      <c r="BP36" s="168">
        <v>294075</v>
      </c>
      <c r="BQ36" s="168">
        <v>294075</v>
      </c>
      <c r="BR36" s="169"/>
      <c r="BT36" s="182"/>
      <c r="BU36" s="169"/>
      <c r="BV36" s="169"/>
      <c r="BW36" s="169"/>
      <c r="BX36" s="169"/>
      <c r="BY36" s="169"/>
      <c r="BZ36" s="169"/>
      <c r="CA36" s="143"/>
      <c r="CB36" s="143"/>
      <c r="CC36" s="145"/>
      <c r="CD36" s="145"/>
      <c r="CE36" s="146">
        <f t="shared" si="15"/>
        <v>2058525</v>
      </c>
      <c r="CF36" s="164">
        <f t="shared" si="21"/>
        <v>20127800</v>
      </c>
      <c r="CG36" s="158">
        <f t="shared" si="22"/>
        <v>22186325</v>
      </c>
      <c r="CH36" s="158">
        <f t="shared" si="23"/>
        <v>-9116325</v>
      </c>
    </row>
    <row r="37" spans="1:86" ht="15" thickBot="1" x14ac:dyDescent="0.25">
      <c r="A37" s="134">
        <v>41</v>
      </c>
      <c r="B37" s="143" t="s">
        <v>127</v>
      </c>
      <c r="C37" s="143"/>
      <c r="D37" s="143" t="s">
        <v>157</v>
      </c>
      <c r="E37" s="143">
        <f>27400000+780000+1050000</f>
        <v>29230000</v>
      </c>
      <c r="F37" s="156">
        <f t="shared" si="16"/>
        <v>26307000</v>
      </c>
      <c r="G37" s="147">
        <v>10</v>
      </c>
      <c r="H37" s="143">
        <v>18</v>
      </c>
      <c r="I37" s="145">
        <f t="shared" si="17"/>
        <v>27</v>
      </c>
      <c r="J37" s="145">
        <f t="shared" si="18"/>
        <v>2630700</v>
      </c>
      <c r="K37" s="160">
        <f t="shared" si="19"/>
        <v>31860700</v>
      </c>
      <c r="L37" s="165">
        <f t="shared" si="20"/>
        <v>-5553700</v>
      </c>
      <c r="M37" s="147"/>
      <c r="N37" s="143"/>
      <c r="O37" s="143"/>
      <c r="P37" s="143"/>
      <c r="Q37" s="143"/>
      <c r="R37" s="143"/>
      <c r="S37" s="143"/>
      <c r="T37" s="143"/>
      <c r="U37" s="143"/>
      <c r="V37" s="143"/>
      <c r="W37" s="143"/>
      <c r="X37" s="143"/>
      <c r="Y37" s="143"/>
      <c r="Z37" s="143"/>
      <c r="AA37" s="146"/>
      <c r="AB37" s="146"/>
      <c r="AC37" s="168">
        <v>2630700</v>
      </c>
      <c r="AD37" s="168">
        <v>2630700</v>
      </c>
      <c r="AE37" s="168">
        <v>2630700</v>
      </c>
      <c r="AF37" s="168">
        <v>2630700</v>
      </c>
      <c r="AG37" s="168">
        <v>2630700</v>
      </c>
      <c r="AH37" s="168">
        <v>2630700</v>
      </c>
      <c r="AI37" s="168">
        <v>2630700</v>
      </c>
      <c r="AJ37" s="271">
        <v>2630700</v>
      </c>
      <c r="AK37" s="288">
        <v>2630700</v>
      </c>
      <c r="AL37" s="400">
        <f t="shared" si="26"/>
        <v>5553700</v>
      </c>
      <c r="AM37" s="166">
        <v>2630700</v>
      </c>
      <c r="AN37" s="184"/>
      <c r="AO37" s="135"/>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69"/>
      <c r="BP37" s="169"/>
      <c r="BQ37" s="169"/>
      <c r="BR37" s="169"/>
      <c r="BS37" s="169"/>
      <c r="BT37" s="169"/>
      <c r="BU37" s="169"/>
      <c r="BV37" s="169"/>
      <c r="BW37" s="169"/>
      <c r="BX37" s="169"/>
      <c r="BY37" s="169"/>
      <c r="BZ37" s="169"/>
      <c r="CA37" s="143"/>
      <c r="CB37" s="143"/>
      <c r="CC37" s="145"/>
      <c r="CD37" s="145"/>
      <c r="CE37" s="146">
        <f t="shared" si="15"/>
        <v>18414900</v>
      </c>
      <c r="CF37" s="164">
        <f t="shared" si="21"/>
        <v>13445800</v>
      </c>
      <c r="CG37" s="158">
        <f t="shared" si="22"/>
        <v>31860700</v>
      </c>
      <c r="CH37" s="158">
        <f t="shared" si="23"/>
        <v>-2630700</v>
      </c>
    </row>
    <row r="38" spans="1:86" ht="15" thickBot="1" x14ac:dyDescent="0.25">
      <c r="A38" s="134">
        <v>42</v>
      </c>
      <c r="B38" s="143" t="s">
        <v>127</v>
      </c>
      <c r="C38" s="143"/>
      <c r="D38" s="143" t="s">
        <v>158</v>
      </c>
      <c r="E38" s="143">
        <v>6970702</v>
      </c>
      <c r="F38" s="156">
        <f t="shared" si="16"/>
        <v>6273631</v>
      </c>
      <c r="G38" s="147">
        <v>40</v>
      </c>
      <c r="H38" s="143">
        <v>19</v>
      </c>
      <c r="I38" s="145">
        <f t="shared" si="17"/>
        <v>58</v>
      </c>
      <c r="J38" s="145">
        <f t="shared" si="18"/>
        <v>156840</v>
      </c>
      <c r="K38" s="160">
        <f t="shared" si="19"/>
        <v>11989582</v>
      </c>
      <c r="L38" s="165">
        <f t="shared" si="20"/>
        <v>-5715951</v>
      </c>
      <c r="M38" s="147"/>
      <c r="N38" s="143"/>
      <c r="O38" s="143"/>
      <c r="P38" s="143"/>
      <c r="Q38" s="143"/>
      <c r="R38" s="143"/>
      <c r="S38" s="143"/>
      <c r="T38" s="143"/>
      <c r="U38" s="143"/>
      <c r="V38" s="143"/>
      <c r="W38" s="143"/>
      <c r="X38" s="143"/>
      <c r="Y38" s="143"/>
      <c r="Z38" s="143"/>
      <c r="AA38" s="146"/>
      <c r="AB38" s="146"/>
      <c r="AC38" s="146"/>
      <c r="AD38" s="168">
        <v>156871</v>
      </c>
      <c r="AE38" s="168">
        <v>156840</v>
      </c>
      <c r="AF38" s="168">
        <v>156840</v>
      </c>
      <c r="AG38" s="168">
        <v>156840</v>
      </c>
      <c r="AH38" s="168">
        <v>156840</v>
      </c>
      <c r="AI38" s="168">
        <v>156840</v>
      </c>
      <c r="AJ38" s="271">
        <v>156840</v>
      </c>
      <c r="AK38" s="288">
        <v>156840</v>
      </c>
      <c r="AL38" s="400">
        <f t="shared" si="26"/>
        <v>5715951</v>
      </c>
      <c r="AM38" s="166">
        <v>156840</v>
      </c>
      <c r="AN38" s="168">
        <v>156840</v>
      </c>
      <c r="AO38" s="168">
        <v>156840</v>
      </c>
      <c r="AP38" s="168">
        <v>156840</v>
      </c>
      <c r="AQ38" s="168">
        <v>156840</v>
      </c>
      <c r="AR38" s="168">
        <v>156840</v>
      </c>
      <c r="AS38" s="168">
        <v>156840</v>
      </c>
      <c r="AT38" s="168">
        <v>156840</v>
      </c>
      <c r="AU38" s="168">
        <v>156840</v>
      </c>
      <c r="AV38" s="168">
        <v>156840</v>
      </c>
      <c r="AW38" s="168">
        <v>156840</v>
      </c>
      <c r="AX38" s="168">
        <v>156840</v>
      </c>
      <c r="AY38" s="168">
        <v>156840</v>
      </c>
      <c r="AZ38" s="168">
        <v>156840</v>
      </c>
      <c r="BA38" s="168">
        <v>156840</v>
      </c>
      <c r="BB38" s="168">
        <v>156840</v>
      </c>
      <c r="BC38" s="168">
        <v>156840</v>
      </c>
      <c r="BD38" s="168">
        <v>156840</v>
      </c>
      <c r="BE38" s="168">
        <v>156840</v>
      </c>
      <c r="BF38" s="168">
        <v>156840</v>
      </c>
      <c r="BG38" s="168">
        <v>156840</v>
      </c>
      <c r="BH38" s="168">
        <v>156840</v>
      </c>
      <c r="BI38" s="168">
        <v>156840</v>
      </c>
      <c r="BJ38" s="168">
        <v>156840</v>
      </c>
      <c r="BK38" s="168">
        <v>156840</v>
      </c>
      <c r="BL38" s="168">
        <v>156840</v>
      </c>
      <c r="BM38" s="168">
        <v>156840</v>
      </c>
      <c r="BN38" s="168">
        <v>156840</v>
      </c>
      <c r="BO38" s="168">
        <v>156840</v>
      </c>
      <c r="BP38" s="168">
        <v>156840</v>
      </c>
      <c r="BQ38" s="168">
        <v>156840</v>
      </c>
      <c r="BR38" s="168">
        <v>156840</v>
      </c>
      <c r="BS38" s="169"/>
      <c r="BU38" s="182"/>
      <c r="BV38" s="169"/>
      <c r="BW38" s="169"/>
      <c r="BX38" s="169"/>
      <c r="BY38" s="169"/>
      <c r="BZ38" s="169"/>
      <c r="CA38" s="143"/>
      <c r="CB38" s="143"/>
      <c r="CC38" s="145"/>
      <c r="CD38" s="145"/>
      <c r="CE38" s="146">
        <f t="shared" si="15"/>
        <v>941071</v>
      </c>
      <c r="CF38" s="164">
        <f t="shared" si="21"/>
        <v>11048511</v>
      </c>
      <c r="CG38" s="158">
        <f t="shared" si="22"/>
        <v>11989582</v>
      </c>
      <c r="CH38" s="158">
        <f t="shared" si="23"/>
        <v>-5018880</v>
      </c>
    </row>
    <row r="39" spans="1:86" ht="15" thickBot="1" x14ac:dyDescent="0.25">
      <c r="A39" s="134">
        <v>43</v>
      </c>
      <c r="B39" s="143" t="s">
        <v>127</v>
      </c>
      <c r="C39" s="143"/>
      <c r="D39" s="143" t="s">
        <v>159</v>
      </c>
      <c r="E39" s="143">
        <v>8887100</v>
      </c>
      <c r="F39" s="156">
        <f t="shared" si="16"/>
        <v>7998390</v>
      </c>
      <c r="G39" s="147">
        <v>40</v>
      </c>
      <c r="H39" s="143">
        <v>20</v>
      </c>
      <c r="I39" s="145">
        <f>H39+G39-1</f>
        <v>59</v>
      </c>
      <c r="J39" s="145">
        <f t="shared" si="18"/>
        <v>199959</v>
      </c>
      <c r="K39" s="160">
        <f t="shared" si="19"/>
        <v>15485747</v>
      </c>
      <c r="L39" s="165">
        <f t="shared" si="20"/>
        <v>-7487357</v>
      </c>
      <c r="M39" s="147"/>
      <c r="N39" s="143"/>
      <c r="O39" s="143"/>
      <c r="P39" s="143"/>
      <c r="Q39" s="143"/>
      <c r="R39" s="143"/>
      <c r="S39" s="143"/>
      <c r="T39" s="143"/>
      <c r="U39" s="143"/>
      <c r="V39" s="143"/>
      <c r="W39" s="143"/>
      <c r="X39" s="143"/>
      <c r="Y39" s="143"/>
      <c r="Z39" s="143"/>
      <c r="AA39" s="146"/>
      <c r="AB39" s="146"/>
      <c r="AC39" s="146"/>
      <c r="AD39" s="146"/>
      <c r="AE39" s="168">
        <v>199989</v>
      </c>
      <c r="AF39" s="168">
        <v>199959</v>
      </c>
      <c r="AG39" s="168">
        <v>199959</v>
      </c>
      <c r="AH39" s="168">
        <v>199959</v>
      </c>
      <c r="AI39" s="168">
        <v>199959</v>
      </c>
      <c r="AJ39" s="271">
        <v>199959</v>
      </c>
      <c r="AK39" s="288">
        <v>199959</v>
      </c>
      <c r="AL39" s="400">
        <f t="shared" si="26"/>
        <v>7487357</v>
      </c>
      <c r="AM39" s="166">
        <v>199959</v>
      </c>
      <c r="AN39" s="168">
        <v>199959</v>
      </c>
      <c r="AO39" s="168">
        <v>199959</v>
      </c>
      <c r="AP39" s="168">
        <v>199959</v>
      </c>
      <c r="AQ39" s="168">
        <v>199959</v>
      </c>
      <c r="AR39" s="168">
        <v>199959</v>
      </c>
      <c r="AS39" s="168">
        <v>199959</v>
      </c>
      <c r="AT39" s="168">
        <v>199959</v>
      </c>
      <c r="AU39" s="168">
        <v>199959</v>
      </c>
      <c r="AV39" s="168">
        <v>199959</v>
      </c>
      <c r="AW39" s="168">
        <v>199959</v>
      </c>
      <c r="AX39" s="168">
        <v>199959</v>
      </c>
      <c r="AY39" s="168">
        <v>199959</v>
      </c>
      <c r="AZ39" s="168">
        <v>199959</v>
      </c>
      <c r="BA39" s="168">
        <v>199959</v>
      </c>
      <c r="BB39" s="168">
        <v>199959</v>
      </c>
      <c r="BC39" s="168">
        <v>199959</v>
      </c>
      <c r="BD39" s="168">
        <v>199959</v>
      </c>
      <c r="BE39" s="168">
        <v>199959</v>
      </c>
      <c r="BF39" s="168">
        <v>199959</v>
      </c>
      <c r="BG39" s="168">
        <v>199959</v>
      </c>
      <c r="BH39" s="168">
        <v>199959</v>
      </c>
      <c r="BI39" s="168">
        <v>199959</v>
      </c>
      <c r="BJ39" s="168">
        <v>199959</v>
      </c>
      <c r="BK39" s="168">
        <v>199959</v>
      </c>
      <c r="BL39" s="168">
        <v>199959</v>
      </c>
      <c r="BM39" s="168">
        <v>199959</v>
      </c>
      <c r="BN39" s="168">
        <v>199959</v>
      </c>
      <c r="BO39" s="168">
        <v>199959</v>
      </c>
      <c r="BP39" s="168">
        <v>199959</v>
      </c>
      <c r="BQ39" s="168">
        <v>199959</v>
      </c>
      <c r="BR39" s="168">
        <v>199959</v>
      </c>
      <c r="BS39" s="168">
        <v>199959</v>
      </c>
      <c r="BT39" s="169"/>
      <c r="BU39" s="182"/>
      <c r="BV39" s="169"/>
      <c r="BW39" s="169"/>
      <c r="BX39" s="169"/>
      <c r="BY39" s="169"/>
      <c r="BZ39" s="169"/>
      <c r="CA39" s="143"/>
      <c r="CB39" s="143"/>
      <c r="CC39" s="145"/>
      <c r="CD39" s="145"/>
      <c r="CE39" s="146">
        <f t="shared" si="15"/>
        <v>999825</v>
      </c>
      <c r="CF39" s="164">
        <f t="shared" si="21"/>
        <v>14485922</v>
      </c>
      <c r="CG39" s="158">
        <f t="shared" si="22"/>
        <v>15485747</v>
      </c>
      <c r="CH39" s="158">
        <f t="shared" si="23"/>
        <v>-6598647</v>
      </c>
    </row>
    <row r="40" spans="1:86" ht="15" thickBot="1" x14ac:dyDescent="0.25">
      <c r="A40" s="134">
        <v>44</v>
      </c>
      <c r="B40" s="143" t="s">
        <v>127</v>
      </c>
      <c r="C40" s="143"/>
      <c r="D40" s="143" t="s">
        <v>160</v>
      </c>
      <c r="E40" s="143">
        <v>780000</v>
      </c>
      <c r="F40" s="156">
        <f t="shared" si="16"/>
        <v>702000</v>
      </c>
      <c r="G40" s="147">
        <v>20</v>
      </c>
      <c r="H40" s="143">
        <v>20</v>
      </c>
      <c r="I40" s="145">
        <f>H40+G40-1</f>
        <v>39</v>
      </c>
      <c r="J40" s="145">
        <f t="shared" si="18"/>
        <v>35100</v>
      </c>
      <c r="K40" s="160">
        <f t="shared" si="19"/>
        <v>1236300</v>
      </c>
      <c r="L40" s="165">
        <f t="shared" si="20"/>
        <v>-534300</v>
      </c>
      <c r="M40" s="147"/>
      <c r="N40" s="143"/>
      <c r="O40" s="143"/>
      <c r="P40" s="143"/>
      <c r="Q40" s="143"/>
      <c r="R40" s="143"/>
      <c r="S40" s="143"/>
      <c r="T40" s="143"/>
      <c r="U40" s="143"/>
      <c r="V40" s="143"/>
      <c r="W40" s="143"/>
      <c r="X40" s="143"/>
      <c r="Y40" s="143"/>
      <c r="Z40" s="143"/>
      <c r="AA40" s="146"/>
      <c r="AB40" s="146"/>
      <c r="AC40" s="146"/>
      <c r="AD40" s="146"/>
      <c r="AE40" s="168">
        <v>35100</v>
      </c>
      <c r="AF40" s="168">
        <v>35100</v>
      </c>
      <c r="AG40" s="168">
        <v>35100</v>
      </c>
      <c r="AH40" s="168">
        <v>35100</v>
      </c>
      <c r="AI40" s="168">
        <v>35100</v>
      </c>
      <c r="AJ40" s="271">
        <v>35100</v>
      </c>
      <c r="AK40" s="288">
        <v>35100</v>
      </c>
      <c r="AL40" s="400">
        <f t="shared" si="26"/>
        <v>534300</v>
      </c>
      <c r="AM40" s="166">
        <v>35100</v>
      </c>
      <c r="AN40" s="168">
        <v>35100</v>
      </c>
      <c r="AO40" s="168">
        <v>35100</v>
      </c>
      <c r="AP40" s="168">
        <v>35100</v>
      </c>
      <c r="AQ40" s="168">
        <v>35100</v>
      </c>
      <c r="AR40" s="168">
        <v>35100</v>
      </c>
      <c r="AS40" s="168">
        <v>35100</v>
      </c>
      <c r="AT40" s="168">
        <v>35100</v>
      </c>
      <c r="AU40" s="168">
        <v>35100</v>
      </c>
      <c r="AV40" s="168">
        <v>35100</v>
      </c>
      <c r="AW40" s="168">
        <v>35100</v>
      </c>
      <c r="AX40" s="168">
        <v>35100</v>
      </c>
      <c r="AY40" s="168">
        <v>35100</v>
      </c>
      <c r="AZ40" s="184"/>
      <c r="BA40" s="143"/>
      <c r="BB40" s="143"/>
      <c r="BC40" s="143"/>
      <c r="BD40" s="143"/>
      <c r="BE40" s="143"/>
      <c r="BF40" s="143"/>
      <c r="BG40" s="143"/>
      <c r="BH40" s="143"/>
      <c r="BI40" s="143"/>
      <c r="BJ40" s="143"/>
      <c r="BK40" s="143"/>
      <c r="BL40" s="143"/>
      <c r="BM40" s="143"/>
      <c r="BN40" s="143"/>
      <c r="BO40" s="143"/>
      <c r="BP40" s="143"/>
      <c r="BQ40" s="143"/>
      <c r="BR40" s="143"/>
      <c r="BS40" s="143"/>
      <c r="BT40" s="169"/>
      <c r="BU40" s="182"/>
      <c r="BV40" s="169"/>
      <c r="BW40" s="169"/>
      <c r="BX40" s="169"/>
      <c r="BY40" s="169"/>
      <c r="BZ40" s="169"/>
      <c r="CA40" s="143"/>
      <c r="CB40" s="143"/>
      <c r="CC40" s="145"/>
      <c r="CD40" s="145"/>
      <c r="CE40" s="146">
        <f t="shared" si="15"/>
        <v>175500</v>
      </c>
      <c r="CF40" s="164">
        <f t="shared" si="21"/>
        <v>1060800</v>
      </c>
      <c r="CG40" s="158">
        <f t="shared" si="22"/>
        <v>1236300</v>
      </c>
      <c r="CH40" s="158">
        <f t="shared" si="23"/>
        <v>-456300</v>
      </c>
    </row>
    <row r="41" spans="1:86" ht="15" thickBot="1" x14ac:dyDescent="0.25">
      <c r="A41" s="134">
        <v>45</v>
      </c>
      <c r="B41" s="143" t="s">
        <v>127</v>
      </c>
      <c r="C41" s="143"/>
      <c r="D41" s="143" t="s">
        <v>161</v>
      </c>
      <c r="E41" s="143">
        <v>7683905</v>
      </c>
      <c r="F41" s="156">
        <f t="shared" si="16"/>
        <v>6915514</v>
      </c>
      <c r="G41" s="147">
        <v>40</v>
      </c>
      <c r="H41" s="143">
        <v>20</v>
      </c>
      <c r="I41" s="145">
        <f>H41+G41-1</f>
        <v>59</v>
      </c>
      <c r="J41" s="145">
        <f t="shared" si="18"/>
        <v>172887</v>
      </c>
      <c r="K41" s="160">
        <f t="shared" si="19"/>
        <v>13389176</v>
      </c>
      <c r="L41" s="165">
        <f t="shared" si="20"/>
        <v>-6473662</v>
      </c>
      <c r="M41" s="147"/>
      <c r="N41" s="143"/>
      <c r="O41" s="143"/>
      <c r="P41" s="143"/>
      <c r="Q41" s="143"/>
      <c r="R41" s="143"/>
      <c r="S41" s="143"/>
      <c r="T41" s="143"/>
      <c r="U41" s="143"/>
      <c r="V41" s="143"/>
      <c r="W41" s="143"/>
      <c r="X41" s="143"/>
      <c r="Y41" s="143"/>
      <c r="Z41" s="143"/>
      <c r="AA41" s="146"/>
      <c r="AB41" s="146"/>
      <c r="AC41" s="146"/>
      <c r="AD41" s="146"/>
      <c r="AE41" s="168">
        <v>172921</v>
      </c>
      <c r="AF41" s="168">
        <v>172887</v>
      </c>
      <c r="AG41" s="168">
        <v>172887</v>
      </c>
      <c r="AH41" s="168">
        <v>172887</v>
      </c>
      <c r="AI41" s="168">
        <v>172887</v>
      </c>
      <c r="AJ41" s="271">
        <v>172887</v>
      </c>
      <c r="AK41" s="288">
        <v>172887</v>
      </c>
      <c r="AL41" s="400">
        <f t="shared" si="26"/>
        <v>6473662</v>
      </c>
      <c r="AM41" s="166">
        <v>172887</v>
      </c>
      <c r="AN41" s="168">
        <v>172887</v>
      </c>
      <c r="AO41" s="168">
        <v>172887</v>
      </c>
      <c r="AP41" s="168">
        <v>172887</v>
      </c>
      <c r="AQ41" s="168">
        <v>172887</v>
      </c>
      <c r="AR41" s="168">
        <v>172887</v>
      </c>
      <c r="AS41" s="168">
        <v>172887</v>
      </c>
      <c r="AT41" s="168">
        <v>172887</v>
      </c>
      <c r="AU41" s="168">
        <v>172887</v>
      </c>
      <c r="AV41" s="168">
        <v>172887</v>
      </c>
      <c r="AW41" s="168">
        <v>172887</v>
      </c>
      <c r="AX41" s="168">
        <v>172887</v>
      </c>
      <c r="AY41" s="168">
        <v>172887</v>
      </c>
      <c r="AZ41" s="168">
        <v>172887</v>
      </c>
      <c r="BA41" s="168">
        <v>172887</v>
      </c>
      <c r="BB41" s="168">
        <v>172887</v>
      </c>
      <c r="BC41" s="168">
        <v>172887</v>
      </c>
      <c r="BD41" s="168">
        <v>172887</v>
      </c>
      <c r="BE41" s="168">
        <v>172887</v>
      </c>
      <c r="BF41" s="168">
        <v>172887</v>
      </c>
      <c r="BG41" s="168">
        <v>172887</v>
      </c>
      <c r="BH41" s="168">
        <v>172887</v>
      </c>
      <c r="BI41" s="168">
        <v>172887</v>
      </c>
      <c r="BJ41" s="168">
        <v>172887</v>
      </c>
      <c r="BK41" s="168">
        <v>172887</v>
      </c>
      <c r="BL41" s="168">
        <v>172887</v>
      </c>
      <c r="BM41" s="168">
        <v>172887</v>
      </c>
      <c r="BN41" s="168">
        <v>172887</v>
      </c>
      <c r="BO41" s="168">
        <v>172887</v>
      </c>
      <c r="BP41" s="168">
        <v>172887</v>
      </c>
      <c r="BQ41" s="168">
        <v>172887</v>
      </c>
      <c r="BR41" s="168">
        <v>172887</v>
      </c>
      <c r="BS41" s="168">
        <v>172887</v>
      </c>
      <c r="BT41" s="169"/>
      <c r="BU41" s="182"/>
      <c r="BV41" s="169"/>
      <c r="BW41" s="169"/>
      <c r="BX41" s="169"/>
      <c r="BY41" s="169"/>
      <c r="BZ41" s="169"/>
      <c r="CA41" s="143"/>
      <c r="CB41" s="143"/>
      <c r="CC41" s="145"/>
      <c r="CD41" s="145"/>
      <c r="CE41" s="146">
        <f t="shared" si="15"/>
        <v>864469</v>
      </c>
      <c r="CF41" s="164">
        <f t="shared" si="21"/>
        <v>12524707</v>
      </c>
      <c r="CG41" s="158">
        <f t="shared" si="22"/>
        <v>13389176</v>
      </c>
      <c r="CH41" s="158">
        <f t="shared" si="23"/>
        <v>-5705271</v>
      </c>
    </row>
    <row r="42" spans="1:86" ht="15" thickBot="1" x14ac:dyDescent="0.25">
      <c r="A42" s="134">
        <v>46</v>
      </c>
      <c r="B42" s="143" t="s">
        <v>127</v>
      </c>
      <c r="C42" s="143"/>
      <c r="D42" s="143" t="s">
        <v>162</v>
      </c>
      <c r="E42" s="143">
        <v>400000</v>
      </c>
      <c r="F42" s="156">
        <f t="shared" si="16"/>
        <v>360000</v>
      </c>
      <c r="G42" s="147">
        <v>20</v>
      </c>
      <c r="H42" s="143">
        <v>21</v>
      </c>
      <c r="I42" s="145">
        <f>H42+G42-1</f>
        <v>40</v>
      </c>
      <c r="J42" s="145">
        <f t="shared" si="18"/>
        <v>18000</v>
      </c>
      <c r="K42" s="160">
        <f t="shared" si="19"/>
        <v>652000</v>
      </c>
      <c r="L42" s="165">
        <f t="shared" si="20"/>
        <v>-292000</v>
      </c>
      <c r="M42" s="147"/>
      <c r="N42" s="143"/>
      <c r="O42" s="143"/>
      <c r="P42" s="143"/>
      <c r="Q42" s="143"/>
      <c r="R42" s="143"/>
      <c r="S42" s="143"/>
      <c r="T42" s="143"/>
      <c r="U42" s="143"/>
      <c r="V42" s="143"/>
      <c r="W42" s="143"/>
      <c r="X42" s="143"/>
      <c r="Y42" s="143"/>
      <c r="Z42" s="143"/>
      <c r="AA42" s="146"/>
      <c r="AB42" s="146"/>
      <c r="AC42" s="146"/>
      <c r="AD42" s="146"/>
      <c r="AE42" s="146"/>
      <c r="AF42" s="168">
        <v>18000</v>
      </c>
      <c r="AG42" s="168">
        <v>18000</v>
      </c>
      <c r="AH42" s="168">
        <v>18000</v>
      </c>
      <c r="AI42" s="168">
        <v>18000</v>
      </c>
      <c r="AJ42" s="271">
        <v>18000</v>
      </c>
      <c r="AK42" s="288">
        <v>18000</v>
      </c>
      <c r="AL42" s="400">
        <f t="shared" si="26"/>
        <v>292000</v>
      </c>
      <c r="AM42" s="166">
        <v>18000</v>
      </c>
      <c r="AN42" s="168">
        <v>18000</v>
      </c>
      <c r="AO42" s="168">
        <v>18000</v>
      </c>
      <c r="AP42" s="168">
        <v>18000</v>
      </c>
      <c r="AQ42" s="168">
        <v>18000</v>
      </c>
      <c r="AR42" s="168">
        <v>18000</v>
      </c>
      <c r="AS42" s="168">
        <v>18000</v>
      </c>
      <c r="AT42" s="168">
        <v>18000</v>
      </c>
      <c r="AU42" s="168">
        <v>18000</v>
      </c>
      <c r="AV42" s="168">
        <v>18000</v>
      </c>
      <c r="AW42" s="168">
        <v>18000</v>
      </c>
      <c r="AX42" s="168">
        <v>18000</v>
      </c>
      <c r="AY42" s="168">
        <v>18000</v>
      </c>
      <c r="AZ42" s="168">
        <v>18000</v>
      </c>
      <c r="BA42" s="169"/>
      <c r="BB42" s="143"/>
      <c r="BC42" s="143"/>
      <c r="BD42" s="143"/>
      <c r="BE42" s="143"/>
      <c r="BF42" s="143"/>
      <c r="BG42" s="143"/>
      <c r="BH42" s="143"/>
      <c r="BI42" s="143"/>
      <c r="BJ42" s="143"/>
      <c r="BK42" s="143"/>
      <c r="BL42" s="143"/>
      <c r="BM42" s="143"/>
      <c r="BN42" s="143"/>
      <c r="BO42" s="143"/>
      <c r="BP42" s="143"/>
      <c r="BQ42" s="143"/>
      <c r="BR42" s="143"/>
      <c r="BS42" s="143"/>
      <c r="BT42" s="169"/>
      <c r="BU42" s="182"/>
      <c r="BV42" s="169"/>
      <c r="BW42" s="169"/>
      <c r="BX42" s="169"/>
      <c r="BY42" s="169"/>
      <c r="BZ42" s="169"/>
      <c r="CA42" s="143"/>
      <c r="CB42" s="143"/>
      <c r="CC42" s="145"/>
      <c r="CD42" s="145"/>
      <c r="CE42" s="146">
        <f t="shared" si="15"/>
        <v>72000</v>
      </c>
      <c r="CF42" s="164">
        <f t="shared" si="21"/>
        <v>580000</v>
      </c>
      <c r="CG42" s="158">
        <f t="shared" si="22"/>
        <v>652000</v>
      </c>
      <c r="CH42" s="158">
        <f t="shared" si="23"/>
        <v>-252000</v>
      </c>
    </row>
    <row r="43" spans="1:86" ht="15" thickBot="1" x14ac:dyDescent="0.25">
      <c r="A43" s="134">
        <v>47</v>
      </c>
      <c r="B43" s="143" t="s">
        <v>127</v>
      </c>
      <c r="C43" s="143"/>
      <c r="D43" s="143" t="s">
        <v>163</v>
      </c>
      <c r="E43" s="143">
        <v>1500000</v>
      </c>
      <c r="F43" s="156">
        <f t="shared" si="16"/>
        <v>1350000</v>
      </c>
      <c r="G43" s="147">
        <v>20</v>
      </c>
      <c r="H43" s="143">
        <v>21</v>
      </c>
      <c r="I43" s="145">
        <f>H43+G43-1</f>
        <v>40</v>
      </c>
      <c r="J43" s="145">
        <f t="shared" si="18"/>
        <v>67500</v>
      </c>
      <c r="K43" s="160">
        <f t="shared" si="19"/>
        <v>2445000</v>
      </c>
      <c r="L43" s="165">
        <f t="shared" si="20"/>
        <v>-1095000</v>
      </c>
      <c r="M43" s="147"/>
      <c r="N43" s="143"/>
      <c r="O43" s="143"/>
      <c r="P43" s="143"/>
      <c r="Q43" s="143"/>
      <c r="R43" s="143"/>
      <c r="S43" s="143"/>
      <c r="T43" s="143"/>
      <c r="U43" s="143"/>
      <c r="V43" s="143"/>
      <c r="W43" s="143"/>
      <c r="X43" s="143"/>
      <c r="Y43" s="143"/>
      <c r="Z43" s="143"/>
      <c r="AA43" s="146"/>
      <c r="AB43" s="146"/>
      <c r="AC43" s="146"/>
      <c r="AD43" s="146"/>
      <c r="AE43" s="146"/>
      <c r="AF43" s="168">
        <v>67500</v>
      </c>
      <c r="AG43" s="168">
        <v>67500</v>
      </c>
      <c r="AH43" s="168">
        <v>67500</v>
      </c>
      <c r="AI43" s="168">
        <v>67500</v>
      </c>
      <c r="AJ43" s="271">
        <v>67500</v>
      </c>
      <c r="AK43" s="288">
        <v>67500</v>
      </c>
      <c r="AL43" s="400">
        <f t="shared" si="26"/>
        <v>1095000</v>
      </c>
      <c r="AM43" s="166">
        <v>67500</v>
      </c>
      <c r="AN43" s="168">
        <v>67500</v>
      </c>
      <c r="AO43" s="168">
        <v>67500</v>
      </c>
      <c r="AP43" s="168">
        <v>67500</v>
      </c>
      <c r="AQ43" s="168">
        <v>67500</v>
      </c>
      <c r="AR43" s="168">
        <v>67500</v>
      </c>
      <c r="AS43" s="168">
        <v>67500</v>
      </c>
      <c r="AT43" s="168">
        <v>67500</v>
      </c>
      <c r="AU43" s="168">
        <v>67500</v>
      </c>
      <c r="AV43" s="168">
        <v>67500</v>
      </c>
      <c r="AW43" s="168">
        <v>67500</v>
      </c>
      <c r="AX43" s="168">
        <v>67500</v>
      </c>
      <c r="AY43" s="168">
        <v>67500</v>
      </c>
      <c r="AZ43" s="168">
        <v>67500</v>
      </c>
      <c r="BA43" s="169"/>
      <c r="BB43" s="143"/>
      <c r="BC43" s="143"/>
      <c r="BD43" s="143"/>
      <c r="BE43" s="143"/>
      <c r="BF43" s="143"/>
      <c r="BG43" s="143"/>
      <c r="BH43" s="143"/>
      <c r="BI43" s="143"/>
      <c r="BJ43" s="143"/>
      <c r="BK43" s="143"/>
      <c r="BL43" s="143"/>
      <c r="BM43" s="143"/>
      <c r="BN43" s="143"/>
      <c r="BO43" s="143"/>
      <c r="BP43" s="143"/>
      <c r="BQ43" s="143"/>
      <c r="BR43" s="143"/>
      <c r="BS43" s="143"/>
      <c r="BT43" s="169"/>
      <c r="BU43" s="182"/>
      <c r="BV43" s="169"/>
      <c r="BW43" s="169"/>
      <c r="BX43" s="169"/>
      <c r="BY43" s="169"/>
      <c r="BZ43" s="169"/>
      <c r="CA43" s="143"/>
      <c r="CB43" s="143"/>
      <c r="CC43" s="145"/>
      <c r="CD43" s="145"/>
      <c r="CE43" s="146">
        <f t="shared" si="15"/>
        <v>270000</v>
      </c>
      <c r="CF43" s="164">
        <f t="shared" si="21"/>
        <v>2175000</v>
      </c>
      <c r="CG43" s="158">
        <f t="shared" si="22"/>
        <v>2445000</v>
      </c>
      <c r="CH43" s="158">
        <f t="shared" si="23"/>
        <v>-945000</v>
      </c>
    </row>
    <row r="44" spans="1:86" ht="15" thickBot="1" x14ac:dyDescent="0.25">
      <c r="B44" s="143"/>
      <c r="C44" s="143"/>
      <c r="D44" s="143"/>
      <c r="E44" s="149"/>
      <c r="F44" s="156">
        <f>E44*0.9</f>
        <v>0</v>
      </c>
      <c r="G44" s="217"/>
      <c r="H44" s="149"/>
      <c r="I44" s="171"/>
      <c r="J44" s="171"/>
      <c r="K44" s="160">
        <f t="shared" si="19"/>
        <v>0</v>
      </c>
      <c r="L44" s="165">
        <f t="shared" si="20"/>
        <v>0</v>
      </c>
      <c r="M44" s="217"/>
      <c r="N44" s="149"/>
      <c r="O44" s="149"/>
      <c r="P44" s="149"/>
      <c r="Q44" s="149"/>
      <c r="R44" s="149"/>
      <c r="S44" s="149"/>
      <c r="T44" s="149"/>
      <c r="U44" s="149"/>
      <c r="V44" s="149"/>
      <c r="W44" s="149"/>
      <c r="X44" s="149"/>
      <c r="Y44" s="149"/>
      <c r="Z44" s="149"/>
      <c r="AA44" s="170"/>
      <c r="AB44" s="170"/>
      <c r="AC44" s="170"/>
      <c r="AD44" s="170"/>
      <c r="AE44" s="170"/>
      <c r="AF44" s="170"/>
      <c r="AG44" s="170"/>
      <c r="AH44" s="170"/>
      <c r="AI44" s="170"/>
      <c r="AJ44" s="275"/>
      <c r="AK44" s="289"/>
      <c r="AL44" s="401"/>
      <c r="AM44" s="251"/>
      <c r="AN44" s="170"/>
      <c r="AO44" s="170"/>
      <c r="AP44" s="170"/>
      <c r="AQ44" s="170"/>
      <c r="AR44" s="170"/>
      <c r="AS44" s="170"/>
      <c r="AT44" s="170"/>
      <c r="AU44" s="170"/>
      <c r="AV44" s="170"/>
      <c r="AW44" s="170"/>
      <c r="AX44" s="170"/>
      <c r="AY44" s="170"/>
      <c r="AZ44" s="170"/>
      <c r="BA44" s="218"/>
      <c r="BB44" s="170"/>
      <c r="BC44" s="170"/>
      <c r="BD44" s="170"/>
      <c r="BE44" s="170"/>
      <c r="BF44" s="170"/>
      <c r="BG44" s="170"/>
      <c r="BH44" s="170"/>
      <c r="BI44" s="170"/>
      <c r="BJ44" s="170"/>
      <c r="BK44" s="149"/>
      <c r="BL44" s="149"/>
      <c r="BM44" s="149"/>
      <c r="BN44" s="149"/>
      <c r="BO44" s="149"/>
      <c r="BP44" s="149"/>
      <c r="BQ44" s="149"/>
      <c r="BR44" s="149"/>
      <c r="BS44" s="149"/>
      <c r="BT44" s="219"/>
      <c r="BU44" s="220"/>
      <c r="BV44" s="219"/>
      <c r="BW44" s="219"/>
      <c r="BX44" s="219"/>
      <c r="BY44" s="219"/>
      <c r="BZ44" s="219"/>
      <c r="CA44" s="149"/>
      <c r="CB44" s="149"/>
      <c r="CC44" s="171"/>
      <c r="CD44" s="171"/>
      <c r="CE44" s="170">
        <f t="shared" si="15"/>
        <v>0</v>
      </c>
      <c r="CF44" s="164">
        <f t="shared" si="21"/>
        <v>0</v>
      </c>
      <c r="CG44" s="158">
        <f t="shared" si="22"/>
        <v>0</v>
      </c>
      <c r="CH44" s="158">
        <f t="shared" si="23"/>
        <v>0</v>
      </c>
    </row>
    <row r="45" spans="1:86" s="221" customFormat="1" x14ac:dyDescent="0.2">
      <c r="B45" s="649" t="s">
        <v>164</v>
      </c>
      <c r="C45" s="650"/>
      <c r="D45" s="651"/>
      <c r="E45" s="267">
        <f>SUM(E47:E70)-E47-E54-E50-E52</f>
        <v>173186897</v>
      </c>
      <c r="F45" s="223">
        <f>SUM(F47:F70)-F47-F54-F50-F52</f>
        <v>155868204</v>
      </c>
      <c r="G45" s="222"/>
      <c r="H45" s="222"/>
      <c r="I45" s="222"/>
      <c r="J45" s="222"/>
      <c r="K45" s="223">
        <f t="shared" ref="K45:BW45" si="27">SUM(K47:K70)-K47-K54-K50-K52</f>
        <v>209073535</v>
      </c>
      <c r="L45" s="223">
        <f t="shared" si="27"/>
        <v>-53205331</v>
      </c>
      <c r="M45" s="222">
        <f t="shared" si="27"/>
        <v>1839536</v>
      </c>
      <c r="N45" s="222">
        <f t="shared" si="27"/>
        <v>4107631</v>
      </c>
      <c r="O45" s="222">
        <f t="shared" si="27"/>
        <v>4107603</v>
      </c>
      <c r="P45" s="222">
        <f t="shared" si="27"/>
        <v>4107604</v>
      </c>
      <c r="Q45" s="222">
        <f t="shared" si="27"/>
        <v>4107605</v>
      </c>
      <c r="R45" s="222">
        <f t="shared" si="27"/>
        <v>4107606</v>
      </c>
      <c r="S45" s="222">
        <f t="shared" si="27"/>
        <v>4107607</v>
      </c>
      <c r="T45" s="222">
        <f t="shared" si="27"/>
        <v>4107608</v>
      </c>
      <c r="U45" s="222">
        <f t="shared" si="27"/>
        <v>4107609</v>
      </c>
      <c r="V45" s="222">
        <f t="shared" si="27"/>
        <v>4107610</v>
      </c>
      <c r="W45" s="222">
        <f t="shared" si="27"/>
        <v>4107611</v>
      </c>
      <c r="X45" s="222">
        <f t="shared" si="27"/>
        <v>3487019</v>
      </c>
      <c r="Y45" s="222">
        <f t="shared" si="27"/>
        <v>3487020</v>
      </c>
      <c r="Z45" s="222">
        <f t="shared" si="27"/>
        <v>4390021</v>
      </c>
      <c r="AA45" s="222">
        <f t="shared" si="27"/>
        <v>4390022</v>
      </c>
      <c r="AB45" s="222">
        <f t="shared" si="27"/>
        <v>5857023</v>
      </c>
      <c r="AC45" s="222">
        <f t="shared" si="27"/>
        <v>6112107</v>
      </c>
      <c r="AD45" s="222">
        <f>SUM(AD47:AD70)-AD47-AD54-AD50-AD52</f>
        <v>8234130</v>
      </c>
      <c r="AE45" s="222">
        <f t="shared" si="27"/>
        <v>8234098</v>
      </c>
      <c r="AF45" s="222">
        <f t="shared" si="27"/>
        <v>8234099</v>
      </c>
      <c r="AG45" s="222">
        <f t="shared" si="27"/>
        <v>6394593</v>
      </c>
      <c r="AH45" s="222">
        <f t="shared" si="27"/>
        <v>4492012</v>
      </c>
      <c r="AI45" s="222">
        <f t="shared" si="27"/>
        <v>4492013</v>
      </c>
      <c r="AJ45" s="276">
        <f t="shared" si="27"/>
        <v>4631064</v>
      </c>
      <c r="AK45" s="296">
        <f t="shared" si="27"/>
        <v>4631065</v>
      </c>
      <c r="AL45" s="399"/>
      <c r="AM45" s="283">
        <f t="shared" si="27"/>
        <v>4631066</v>
      </c>
      <c r="AN45" s="222">
        <f t="shared" si="27"/>
        <v>4631067</v>
      </c>
      <c r="AO45" s="222">
        <f t="shared" si="27"/>
        <v>4631068</v>
      </c>
      <c r="AP45" s="222">
        <f t="shared" si="27"/>
        <v>3728069</v>
      </c>
      <c r="AQ45" s="222">
        <f t="shared" si="27"/>
        <v>3728070</v>
      </c>
      <c r="AR45" s="222">
        <f t="shared" si="27"/>
        <v>3728071</v>
      </c>
      <c r="AS45" s="222">
        <f t="shared" si="27"/>
        <v>3728072</v>
      </c>
      <c r="AT45" s="222">
        <f t="shared" si="27"/>
        <v>2301907</v>
      </c>
      <c r="AU45" s="222">
        <f t="shared" si="27"/>
        <v>1928408</v>
      </c>
      <c r="AV45" s="222">
        <f t="shared" si="27"/>
        <v>1928409</v>
      </c>
      <c r="AW45" s="222">
        <f t="shared" si="27"/>
        <v>461410</v>
      </c>
      <c r="AX45" s="222">
        <f t="shared" si="27"/>
        <v>461411</v>
      </c>
      <c r="AY45" s="222">
        <f t="shared" si="27"/>
        <v>39</v>
      </c>
      <c r="AZ45" s="222">
        <f t="shared" si="27"/>
        <v>40</v>
      </c>
      <c r="BA45" s="222">
        <f t="shared" si="27"/>
        <v>41</v>
      </c>
      <c r="BB45" s="222">
        <f t="shared" si="27"/>
        <v>42</v>
      </c>
      <c r="BC45" s="222">
        <f t="shared" si="27"/>
        <v>43</v>
      </c>
      <c r="BD45" s="222">
        <f t="shared" si="27"/>
        <v>44</v>
      </c>
      <c r="BE45" s="222">
        <f t="shared" si="27"/>
        <v>45</v>
      </c>
      <c r="BF45" s="222">
        <f t="shared" si="27"/>
        <v>46</v>
      </c>
      <c r="BG45" s="222">
        <f t="shared" si="27"/>
        <v>47</v>
      </c>
      <c r="BH45" s="222">
        <f t="shared" si="27"/>
        <v>48</v>
      </c>
      <c r="BI45" s="222">
        <f t="shared" si="27"/>
        <v>49</v>
      </c>
      <c r="BJ45" s="222">
        <f t="shared" si="27"/>
        <v>50</v>
      </c>
      <c r="BK45" s="222">
        <f t="shared" si="27"/>
        <v>51</v>
      </c>
      <c r="BL45" s="222">
        <f t="shared" si="27"/>
        <v>52</v>
      </c>
      <c r="BM45" s="222">
        <f t="shared" si="27"/>
        <v>53</v>
      </c>
      <c r="BN45" s="222">
        <f t="shared" si="27"/>
        <v>54</v>
      </c>
      <c r="BO45" s="222">
        <f t="shared" si="27"/>
        <v>55</v>
      </c>
      <c r="BP45" s="222">
        <f t="shared" si="27"/>
        <v>56</v>
      </c>
      <c r="BQ45" s="222">
        <f t="shared" si="27"/>
        <v>57</v>
      </c>
      <c r="BR45" s="222">
        <f t="shared" si="27"/>
        <v>58</v>
      </c>
      <c r="BS45" s="222">
        <f t="shared" si="27"/>
        <v>59</v>
      </c>
      <c r="BT45" s="222">
        <f t="shared" si="27"/>
        <v>60</v>
      </c>
      <c r="BU45" s="222">
        <f t="shared" si="27"/>
        <v>61</v>
      </c>
      <c r="BV45" s="222">
        <f t="shared" si="27"/>
        <v>62</v>
      </c>
      <c r="BW45" s="222">
        <f t="shared" si="27"/>
        <v>63</v>
      </c>
      <c r="BX45" s="222">
        <f t="shared" ref="BX45:CH45" si="28">SUM(BX47:BX70)-BX47-BX54-BX50-BX52</f>
        <v>64</v>
      </c>
      <c r="BY45" s="222">
        <f t="shared" si="28"/>
        <v>65</v>
      </c>
      <c r="BZ45" s="222">
        <f t="shared" si="28"/>
        <v>66</v>
      </c>
      <c r="CA45" s="222">
        <f t="shared" si="28"/>
        <v>67</v>
      </c>
      <c r="CB45" s="222">
        <f t="shared" si="28"/>
        <v>68</v>
      </c>
      <c r="CC45" s="222">
        <f t="shared" si="28"/>
        <v>0</v>
      </c>
      <c r="CD45" s="222">
        <f t="shared" si="28"/>
        <v>0</v>
      </c>
      <c r="CE45" s="222">
        <f t="shared" si="28"/>
        <v>110719488</v>
      </c>
      <c r="CF45" s="222">
        <f t="shared" si="28"/>
        <v>98354047</v>
      </c>
      <c r="CG45" s="222">
        <f t="shared" si="28"/>
        <v>209073535</v>
      </c>
      <c r="CH45" s="222">
        <f t="shared" si="28"/>
        <v>-35886638</v>
      </c>
    </row>
    <row r="46" spans="1:86" s="221" customFormat="1" ht="15" thickBot="1" x14ac:dyDescent="0.25">
      <c r="B46" s="649"/>
      <c r="C46" s="652"/>
      <c r="D46" s="653"/>
      <c r="E46" s="222"/>
      <c r="F46" s="224"/>
      <c r="G46" s="222"/>
      <c r="H46" s="222"/>
      <c r="I46" s="222"/>
      <c r="J46" s="222"/>
      <c r="K46" s="224"/>
      <c r="L46" s="224"/>
      <c r="M46" s="222">
        <f>M45</f>
        <v>1839536</v>
      </c>
      <c r="N46" s="222">
        <f>M46+N45</f>
        <v>5947167</v>
      </c>
      <c r="O46" s="222">
        <f t="shared" ref="O46:CA46" si="29">N46+O45</f>
        <v>10054770</v>
      </c>
      <c r="P46" s="222">
        <f t="shared" si="29"/>
        <v>14162374</v>
      </c>
      <c r="Q46" s="222">
        <f t="shared" si="29"/>
        <v>18269979</v>
      </c>
      <c r="R46" s="222">
        <f t="shared" si="29"/>
        <v>22377585</v>
      </c>
      <c r="S46" s="222">
        <f t="shared" si="29"/>
        <v>26485192</v>
      </c>
      <c r="T46" s="222">
        <f t="shared" si="29"/>
        <v>30592800</v>
      </c>
      <c r="U46" s="222">
        <f t="shared" si="29"/>
        <v>34700409</v>
      </c>
      <c r="V46" s="222">
        <f t="shared" si="29"/>
        <v>38808019</v>
      </c>
      <c r="W46" s="222">
        <f t="shared" si="29"/>
        <v>42915630</v>
      </c>
      <c r="X46" s="222">
        <f t="shared" si="29"/>
        <v>46402649</v>
      </c>
      <c r="Y46" s="222">
        <f t="shared" si="29"/>
        <v>49889669</v>
      </c>
      <c r="Z46" s="222">
        <f t="shared" si="29"/>
        <v>54279690</v>
      </c>
      <c r="AA46" s="222">
        <f t="shared" si="29"/>
        <v>58669712</v>
      </c>
      <c r="AB46" s="222">
        <f t="shared" si="29"/>
        <v>64526735</v>
      </c>
      <c r="AC46" s="222">
        <f t="shared" si="29"/>
        <v>70638842</v>
      </c>
      <c r="AD46" s="222">
        <f t="shared" si="29"/>
        <v>78872972</v>
      </c>
      <c r="AE46" s="222">
        <f t="shared" si="29"/>
        <v>87107070</v>
      </c>
      <c r="AF46" s="222">
        <f t="shared" si="29"/>
        <v>95341169</v>
      </c>
      <c r="AG46" s="222">
        <f t="shared" si="29"/>
        <v>101735762</v>
      </c>
      <c r="AH46" s="222">
        <f t="shared" si="29"/>
        <v>106227774</v>
      </c>
      <c r="AI46" s="222">
        <f t="shared" si="29"/>
        <v>110719787</v>
      </c>
      <c r="AJ46" s="276">
        <f t="shared" si="29"/>
        <v>115350851</v>
      </c>
      <c r="AK46" s="297">
        <f t="shared" si="29"/>
        <v>119981916</v>
      </c>
      <c r="AL46" s="399"/>
      <c r="AM46" s="283">
        <f>AK46+AM45</f>
        <v>124612982</v>
      </c>
      <c r="AN46" s="222">
        <f t="shared" si="29"/>
        <v>129244049</v>
      </c>
      <c r="AO46" s="222">
        <f t="shared" si="29"/>
        <v>133875117</v>
      </c>
      <c r="AP46" s="222">
        <f t="shared" si="29"/>
        <v>137603186</v>
      </c>
      <c r="AQ46" s="222">
        <f t="shared" si="29"/>
        <v>141331256</v>
      </c>
      <c r="AR46" s="222">
        <f t="shared" si="29"/>
        <v>145059327</v>
      </c>
      <c r="AS46" s="222">
        <f t="shared" si="29"/>
        <v>148787399</v>
      </c>
      <c r="AT46" s="222">
        <f t="shared" si="29"/>
        <v>151089306</v>
      </c>
      <c r="AU46" s="222">
        <f t="shared" si="29"/>
        <v>153017714</v>
      </c>
      <c r="AV46" s="222">
        <f t="shared" si="29"/>
        <v>154946123</v>
      </c>
      <c r="AW46" s="222">
        <f t="shared" si="29"/>
        <v>155407533</v>
      </c>
      <c r="AX46" s="222">
        <f t="shared" si="29"/>
        <v>155868944</v>
      </c>
      <c r="AY46" s="222">
        <f t="shared" si="29"/>
        <v>155868983</v>
      </c>
      <c r="AZ46" s="222">
        <f t="shared" si="29"/>
        <v>155869023</v>
      </c>
      <c r="BA46" s="222">
        <f t="shared" si="29"/>
        <v>155869064</v>
      </c>
      <c r="BB46" s="222">
        <f t="shared" si="29"/>
        <v>155869106</v>
      </c>
      <c r="BC46" s="222">
        <f t="shared" si="29"/>
        <v>155869149</v>
      </c>
      <c r="BD46" s="222">
        <f t="shared" si="29"/>
        <v>155869193</v>
      </c>
      <c r="BE46" s="222">
        <f t="shared" si="29"/>
        <v>155869238</v>
      </c>
      <c r="BF46" s="222">
        <f t="shared" si="29"/>
        <v>155869284</v>
      </c>
      <c r="BG46" s="222">
        <f t="shared" si="29"/>
        <v>155869331</v>
      </c>
      <c r="BH46" s="222">
        <f t="shared" si="29"/>
        <v>155869379</v>
      </c>
      <c r="BI46" s="222">
        <f t="shared" si="29"/>
        <v>155869428</v>
      </c>
      <c r="BJ46" s="222">
        <f t="shared" si="29"/>
        <v>155869478</v>
      </c>
      <c r="BK46" s="222">
        <f t="shared" si="29"/>
        <v>155869529</v>
      </c>
      <c r="BL46" s="222">
        <f t="shared" si="29"/>
        <v>155869581</v>
      </c>
      <c r="BM46" s="222">
        <f t="shared" si="29"/>
        <v>155869634</v>
      </c>
      <c r="BN46" s="222">
        <f t="shared" si="29"/>
        <v>155869688</v>
      </c>
      <c r="BO46" s="222">
        <f t="shared" si="29"/>
        <v>155869743</v>
      </c>
      <c r="BP46" s="222">
        <f t="shared" si="29"/>
        <v>155869799</v>
      </c>
      <c r="BQ46" s="222">
        <f t="shared" si="29"/>
        <v>155869856</v>
      </c>
      <c r="BR46" s="222">
        <f t="shared" si="29"/>
        <v>155869914</v>
      </c>
      <c r="BS46" s="222">
        <f t="shared" si="29"/>
        <v>155869973</v>
      </c>
      <c r="BT46" s="222">
        <f t="shared" si="29"/>
        <v>155870033</v>
      </c>
      <c r="BU46" s="222">
        <f t="shared" si="29"/>
        <v>155870094</v>
      </c>
      <c r="BV46" s="222">
        <f t="shared" si="29"/>
        <v>155870156</v>
      </c>
      <c r="BW46" s="222">
        <f t="shared" si="29"/>
        <v>155870219</v>
      </c>
      <c r="BX46" s="222">
        <f t="shared" si="29"/>
        <v>155870283</v>
      </c>
      <c r="BY46" s="222">
        <f t="shared" si="29"/>
        <v>155870348</v>
      </c>
      <c r="BZ46" s="222">
        <f t="shared" si="29"/>
        <v>155870414</v>
      </c>
      <c r="CA46" s="222">
        <f t="shared" si="29"/>
        <v>155870481</v>
      </c>
      <c r="CB46" s="222">
        <f t="shared" ref="CB46:CD46" si="30">CA46+CB45</f>
        <v>155870549</v>
      </c>
      <c r="CC46" s="222">
        <f t="shared" si="30"/>
        <v>155870549</v>
      </c>
      <c r="CD46" s="222">
        <f t="shared" si="30"/>
        <v>155870549</v>
      </c>
      <c r="CE46" s="222"/>
      <c r="CF46" s="222"/>
      <c r="CG46" s="222"/>
      <c r="CH46" s="222"/>
    </row>
    <row r="47" spans="1:86" ht="15" thickBot="1" x14ac:dyDescent="0.25">
      <c r="A47" s="186">
        <v>100</v>
      </c>
      <c r="B47" s="187" t="s">
        <v>127</v>
      </c>
      <c r="C47" s="187"/>
      <c r="D47" s="188" t="s">
        <v>165</v>
      </c>
      <c r="E47" s="225">
        <v>21305957</v>
      </c>
      <c r="F47" s="189">
        <f>ROUNDDOWN(E47*0.9,0)</f>
        <v>19175361</v>
      </c>
      <c r="G47" s="226">
        <v>15</v>
      </c>
      <c r="H47" s="201">
        <v>2</v>
      </c>
      <c r="I47" s="227">
        <f>H47+G47-1</f>
        <v>16</v>
      </c>
      <c r="J47" s="227">
        <f>ROUNDDOWN(F47/G47,0)</f>
        <v>1278357</v>
      </c>
      <c r="K47" s="228">
        <f>SUM(M47:CD47)</f>
        <v>0</v>
      </c>
      <c r="L47" s="229">
        <f>F47-K47</f>
        <v>19175361</v>
      </c>
      <c r="M47" s="230">
        <v>0</v>
      </c>
      <c r="N47" s="230">
        <v>0</v>
      </c>
      <c r="O47" s="230">
        <v>0</v>
      </c>
      <c r="P47" s="230">
        <v>0</v>
      </c>
      <c r="Q47" s="230">
        <v>0</v>
      </c>
      <c r="R47" s="230">
        <v>0</v>
      </c>
      <c r="S47" s="230">
        <v>0</v>
      </c>
      <c r="T47" s="230">
        <v>0</v>
      </c>
      <c r="U47" s="230">
        <v>0</v>
      </c>
      <c r="V47" s="230">
        <v>0</v>
      </c>
      <c r="W47" s="230">
        <v>0</v>
      </c>
      <c r="X47" s="230">
        <v>0</v>
      </c>
      <c r="Y47" s="230">
        <v>0</v>
      </c>
      <c r="Z47" s="230">
        <v>0</v>
      </c>
      <c r="AA47" s="230">
        <v>0</v>
      </c>
      <c r="AB47" s="231"/>
      <c r="AC47" s="232"/>
      <c r="AD47" s="233"/>
      <c r="AE47" s="234"/>
      <c r="AF47" s="235"/>
      <c r="AG47" s="235"/>
      <c r="AH47" s="236"/>
      <c r="AI47" s="235"/>
      <c r="AJ47" s="277"/>
      <c r="AK47" s="304"/>
      <c r="AL47" s="403"/>
      <c r="AM47" s="284"/>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5"/>
      <c r="BU47" s="235"/>
      <c r="BV47" s="235"/>
      <c r="BW47" s="235"/>
      <c r="BX47" s="235"/>
      <c r="BY47" s="235"/>
      <c r="BZ47" s="235"/>
      <c r="CA47" s="235"/>
      <c r="CB47" s="201"/>
      <c r="CC47" s="227"/>
      <c r="CD47" s="227"/>
      <c r="CE47" s="200">
        <f t="shared" si="15"/>
        <v>0</v>
      </c>
      <c r="CF47" s="200">
        <f>SUM(AJ47:CD47)</f>
        <v>0</v>
      </c>
      <c r="CG47" s="201">
        <f t="shared" ref="CG47:CG69" si="31">CE47+CF47</f>
        <v>0</v>
      </c>
      <c r="CH47" s="201">
        <v>0</v>
      </c>
    </row>
    <row r="48" spans="1:86" ht="15" thickBot="1" x14ac:dyDescent="0.25">
      <c r="A48" s="134">
        <v>101</v>
      </c>
      <c r="B48" s="143" t="s">
        <v>127</v>
      </c>
      <c r="C48" s="143"/>
      <c r="D48" s="143" t="s">
        <v>166</v>
      </c>
      <c r="E48" s="143">
        <v>22305016</v>
      </c>
      <c r="F48" s="156">
        <f>ROUNDDOWN(E48*0.9,0)</f>
        <v>20074514</v>
      </c>
      <c r="G48" s="147">
        <v>20</v>
      </c>
      <c r="H48" s="143">
        <v>2</v>
      </c>
      <c r="I48" s="145">
        <f t="shared" ref="I48:I66" si="32">H48+G48-1</f>
        <v>21</v>
      </c>
      <c r="J48" s="145">
        <f t="shared" ref="J48:J68" si="33">ROUNDDOWN(F48/G48,0)</f>
        <v>1003725</v>
      </c>
      <c r="K48" s="237">
        <f t="shared" ref="K48:K69" si="34">SUM(M48:CD48)</f>
        <v>22305016</v>
      </c>
      <c r="L48" s="238">
        <f t="shared" ref="L48:L69" si="35">F48-K48</f>
        <v>-2230502</v>
      </c>
      <c r="M48" s="166">
        <v>1003739</v>
      </c>
      <c r="N48" s="166">
        <v>1003725</v>
      </c>
      <c r="O48" s="166">
        <v>1003725</v>
      </c>
      <c r="P48" s="166">
        <v>1003725</v>
      </c>
      <c r="Q48" s="166">
        <v>1003725</v>
      </c>
      <c r="R48" s="166">
        <v>1003725</v>
      </c>
      <c r="S48" s="166">
        <v>1003725</v>
      </c>
      <c r="T48" s="166">
        <v>1003725</v>
      </c>
      <c r="U48" s="166">
        <v>1003725</v>
      </c>
      <c r="V48" s="166">
        <v>1003725</v>
      </c>
      <c r="W48" s="166">
        <v>1003725</v>
      </c>
      <c r="X48" s="166">
        <v>1003725</v>
      </c>
      <c r="Y48" s="166">
        <v>1003725</v>
      </c>
      <c r="Z48" s="166">
        <v>1003725</v>
      </c>
      <c r="AA48" s="166">
        <v>1003725</v>
      </c>
      <c r="AB48" s="166">
        <v>1003725</v>
      </c>
      <c r="AC48" s="166">
        <v>1003725</v>
      </c>
      <c r="AD48" s="166">
        <v>1003725</v>
      </c>
      <c r="AE48" s="166">
        <v>1003725</v>
      </c>
      <c r="AF48" s="166">
        <v>1003725</v>
      </c>
      <c r="AG48" s="167"/>
      <c r="AH48" s="167"/>
      <c r="AI48" s="143"/>
      <c r="AJ48" s="182"/>
      <c r="AK48" s="305"/>
      <c r="AL48" s="405">
        <f t="shared" ref="AL48:AL68" si="36">E48-SUM(M48:AK48)</f>
        <v>2230502</v>
      </c>
      <c r="AM48" s="185"/>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43"/>
      <c r="CC48" s="145"/>
      <c r="CD48" s="145"/>
      <c r="CE48" s="146">
        <f t="shared" si="15"/>
        <v>20074514</v>
      </c>
      <c r="CF48" s="164">
        <f t="shared" ref="CF48:CF68" si="37">SUM(AJ48:CD48)</f>
        <v>2230502</v>
      </c>
      <c r="CG48" s="143">
        <f t="shared" si="31"/>
        <v>22305016</v>
      </c>
      <c r="CH48" s="158">
        <f t="shared" ref="CH48:CH68" si="38">E48-CG48</f>
        <v>0</v>
      </c>
    </row>
    <row r="49" spans="1:86" ht="15" thickBot="1" x14ac:dyDescent="0.25">
      <c r="A49" s="134">
        <v>102</v>
      </c>
      <c r="B49" s="143" t="s">
        <v>127</v>
      </c>
      <c r="C49" s="143"/>
      <c r="D49" s="143" t="s">
        <v>167</v>
      </c>
      <c r="E49" s="143">
        <v>3629978</v>
      </c>
      <c r="F49" s="156">
        <f t="shared" ref="F49:F69" si="39">ROUNDDOWN(E49*0.9,0)</f>
        <v>3266980</v>
      </c>
      <c r="G49" s="147">
        <v>20</v>
      </c>
      <c r="H49" s="143">
        <v>3</v>
      </c>
      <c r="I49" s="145">
        <f t="shared" si="32"/>
        <v>22</v>
      </c>
      <c r="J49" s="145">
        <f t="shared" si="33"/>
        <v>163349</v>
      </c>
      <c r="K49" s="237">
        <f t="shared" si="34"/>
        <v>3629978</v>
      </c>
      <c r="L49" s="238">
        <f t="shared" si="35"/>
        <v>-362998</v>
      </c>
      <c r="M49" s="147"/>
      <c r="N49" s="166">
        <v>163349</v>
      </c>
      <c r="O49" s="166">
        <v>163349</v>
      </c>
      <c r="P49" s="166">
        <v>163349</v>
      </c>
      <c r="Q49" s="166">
        <v>163349</v>
      </c>
      <c r="R49" s="166">
        <v>163349</v>
      </c>
      <c r="S49" s="166">
        <v>163349</v>
      </c>
      <c r="T49" s="166">
        <v>163349</v>
      </c>
      <c r="U49" s="166">
        <v>163349</v>
      </c>
      <c r="V49" s="166">
        <v>163349</v>
      </c>
      <c r="W49" s="166">
        <v>163349</v>
      </c>
      <c r="X49" s="166">
        <v>163349</v>
      </c>
      <c r="Y49" s="166">
        <v>163349</v>
      </c>
      <c r="Z49" s="166">
        <v>163349</v>
      </c>
      <c r="AA49" s="166">
        <v>163349</v>
      </c>
      <c r="AB49" s="166">
        <v>163349</v>
      </c>
      <c r="AC49" s="166">
        <v>163349</v>
      </c>
      <c r="AD49" s="166">
        <v>163349</v>
      </c>
      <c r="AE49" s="166">
        <v>163349</v>
      </c>
      <c r="AF49" s="166">
        <v>163349</v>
      </c>
      <c r="AG49" s="166">
        <v>163349</v>
      </c>
      <c r="AH49" s="167"/>
      <c r="AI49" s="143"/>
      <c r="AJ49" s="182"/>
      <c r="AK49" s="306"/>
      <c r="AL49" s="405">
        <f t="shared" si="36"/>
        <v>362998</v>
      </c>
      <c r="AM49" s="185"/>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43"/>
      <c r="CC49" s="145"/>
      <c r="CD49" s="145"/>
      <c r="CE49" s="146">
        <f t="shared" si="15"/>
        <v>3266980</v>
      </c>
      <c r="CF49" s="164">
        <f t="shared" si="37"/>
        <v>362998</v>
      </c>
      <c r="CG49" s="143">
        <f t="shared" si="31"/>
        <v>3629978</v>
      </c>
      <c r="CH49" s="158">
        <f t="shared" si="38"/>
        <v>0</v>
      </c>
    </row>
    <row r="50" spans="1:86" ht="15" thickBot="1" x14ac:dyDescent="0.25">
      <c r="A50" s="134">
        <v>103</v>
      </c>
      <c r="B50" s="143" t="s">
        <v>127</v>
      </c>
      <c r="C50" s="143"/>
      <c r="D50" s="204" t="s">
        <v>168</v>
      </c>
      <c r="E50" s="204">
        <v>6706960</v>
      </c>
      <c r="F50" s="205">
        <f t="shared" si="39"/>
        <v>6036264</v>
      </c>
      <c r="G50" s="206">
        <v>20</v>
      </c>
      <c r="H50" s="204">
        <v>3</v>
      </c>
      <c r="I50" s="207">
        <f t="shared" si="32"/>
        <v>22</v>
      </c>
      <c r="J50" s="207">
        <f t="shared" si="33"/>
        <v>301813</v>
      </c>
      <c r="K50" s="239">
        <f t="shared" si="34"/>
        <v>6036264</v>
      </c>
      <c r="L50" s="240">
        <f t="shared" si="35"/>
        <v>0</v>
      </c>
      <c r="M50" s="185"/>
      <c r="N50" s="241">
        <v>0</v>
      </c>
      <c r="O50" s="241">
        <v>0</v>
      </c>
      <c r="P50" s="241">
        <v>0</v>
      </c>
      <c r="Q50" s="241">
        <v>0</v>
      </c>
      <c r="R50" s="241">
        <v>0</v>
      </c>
      <c r="S50" s="241">
        <v>0</v>
      </c>
      <c r="T50" s="241">
        <v>0</v>
      </c>
      <c r="U50" s="241">
        <v>0</v>
      </c>
      <c r="V50" s="241">
        <v>0</v>
      </c>
      <c r="W50" s="241">
        <v>0</v>
      </c>
      <c r="X50" s="241">
        <v>0</v>
      </c>
      <c r="Y50" s="241">
        <v>0</v>
      </c>
      <c r="Z50" s="241">
        <v>0</v>
      </c>
      <c r="AA50" s="241">
        <v>0</v>
      </c>
      <c r="AB50" s="241">
        <v>0</v>
      </c>
      <c r="AC50" s="241">
        <v>0</v>
      </c>
      <c r="AD50" s="242">
        <v>6036264</v>
      </c>
      <c r="AE50" s="241">
        <v>0</v>
      </c>
      <c r="AF50" s="241">
        <v>0</v>
      </c>
      <c r="AG50" s="241">
        <v>0</v>
      </c>
      <c r="AH50" s="169"/>
      <c r="AI50" s="169"/>
      <c r="AJ50" s="167"/>
      <c r="AK50" s="307"/>
      <c r="AL50" s="406"/>
      <c r="AM50" s="185"/>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7"/>
      <c r="CD50" s="167"/>
      <c r="CE50" s="211">
        <f t="shared" si="15"/>
        <v>6036264</v>
      </c>
      <c r="CF50" s="212">
        <f t="shared" si="37"/>
        <v>0</v>
      </c>
      <c r="CG50" s="204">
        <f t="shared" si="31"/>
        <v>6036264</v>
      </c>
      <c r="CH50" s="213">
        <f t="shared" si="38"/>
        <v>670696</v>
      </c>
    </row>
    <row r="51" spans="1:86" ht="15" thickBot="1" x14ac:dyDescent="0.25">
      <c r="A51" s="134">
        <v>104</v>
      </c>
      <c r="B51" s="143" t="s">
        <v>146</v>
      </c>
      <c r="C51" s="143"/>
      <c r="D51" s="143" t="s">
        <v>169</v>
      </c>
      <c r="E51" s="143">
        <v>791500</v>
      </c>
      <c r="F51" s="156">
        <f t="shared" si="39"/>
        <v>712350</v>
      </c>
      <c r="G51" s="147">
        <v>20</v>
      </c>
      <c r="H51" s="143">
        <v>3</v>
      </c>
      <c r="I51" s="145">
        <f t="shared" si="32"/>
        <v>22</v>
      </c>
      <c r="J51" s="145">
        <f t="shared" si="33"/>
        <v>35617</v>
      </c>
      <c r="K51" s="237">
        <f t="shared" si="34"/>
        <v>791500</v>
      </c>
      <c r="L51" s="238">
        <f t="shared" si="35"/>
        <v>-79150</v>
      </c>
      <c r="M51" s="147"/>
      <c r="N51" s="166">
        <v>35627</v>
      </c>
      <c r="O51" s="166">
        <v>35617</v>
      </c>
      <c r="P51" s="166">
        <v>35617</v>
      </c>
      <c r="Q51" s="166">
        <v>35617</v>
      </c>
      <c r="R51" s="166">
        <v>35617</v>
      </c>
      <c r="S51" s="166">
        <v>35617</v>
      </c>
      <c r="T51" s="166">
        <v>35617</v>
      </c>
      <c r="U51" s="166">
        <v>35617</v>
      </c>
      <c r="V51" s="166">
        <v>35617</v>
      </c>
      <c r="W51" s="166">
        <v>35617</v>
      </c>
      <c r="X51" s="166">
        <v>35617</v>
      </c>
      <c r="Y51" s="166">
        <v>35617</v>
      </c>
      <c r="Z51" s="166">
        <v>35617</v>
      </c>
      <c r="AA51" s="166">
        <v>35617</v>
      </c>
      <c r="AB51" s="166">
        <v>35617</v>
      </c>
      <c r="AC51" s="166">
        <v>35617</v>
      </c>
      <c r="AD51" s="166">
        <v>35617</v>
      </c>
      <c r="AE51" s="166">
        <v>35617</v>
      </c>
      <c r="AF51" s="166">
        <v>35617</v>
      </c>
      <c r="AG51" s="166">
        <v>35617</v>
      </c>
      <c r="AH51" s="169"/>
      <c r="AI51" s="143"/>
      <c r="AJ51" s="145"/>
      <c r="AK51" s="307"/>
      <c r="AL51" s="406">
        <f t="shared" si="36"/>
        <v>79150</v>
      </c>
      <c r="AM51" s="185"/>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43"/>
      <c r="CC51" s="145"/>
      <c r="CD51" s="145"/>
      <c r="CE51" s="146">
        <f t="shared" si="15"/>
        <v>712350</v>
      </c>
      <c r="CF51" s="164">
        <f t="shared" si="37"/>
        <v>79150</v>
      </c>
      <c r="CG51" s="143">
        <f t="shared" si="31"/>
        <v>791500</v>
      </c>
      <c r="CH51" s="158">
        <f t="shared" si="38"/>
        <v>0</v>
      </c>
    </row>
    <row r="52" spans="1:86" ht="15" thickBot="1" x14ac:dyDescent="0.25">
      <c r="A52" s="134">
        <v>105</v>
      </c>
      <c r="B52" s="143" t="s">
        <v>146</v>
      </c>
      <c r="C52" s="143"/>
      <c r="D52" s="204" t="s">
        <v>170</v>
      </c>
      <c r="E52" s="204">
        <v>708080</v>
      </c>
      <c r="F52" s="205">
        <f t="shared" si="39"/>
        <v>637272</v>
      </c>
      <c r="G52" s="206">
        <v>20</v>
      </c>
      <c r="H52" s="204">
        <v>3</v>
      </c>
      <c r="I52" s="207">
        <f t="shared" si="32"/>
        <v>22</v>
      </c>
      <c r="J52" s="207">
        <f t="shared" si="33"/>
        <v>31863</v>
      </c>
      <c r="K52" s="239">
        <f t="shared" si="34"/>
        <v>637272</v>
      </c>
      <c r="L52" s="240">
        <f t="shared" si="35"/>
        <v>0</v>
      </c>
      <c r="M52" s="185"/>
      <c r="N52" s="241">
        <v>0</v>
      </c>
      <c r="O52" s="241">
        <v>0</v>
      </c>
      <c r="P52" s="241">
        <v>0</v>
      </c>
      <c r="Q52" s="241">
        <v>0</v>
      </c>
      <c r="R52" s="241">
        <v>0</v>
      </c>
      <c r="S52" s="241">
        <v>0</v>
      </c>
      <c r="T52" s="241">
        <v>0</v>
      </c>
      <c r="U52" s="241">
        <v>0</v>
      </c>
      <c r="V52" s="241">
        <v>0</v>
      </c>
      <c r="W52" s="241">
        <v>0</v>
      </c>
      <c r="X52" s="241">
        <v>0</v>
      </c>
      <c r="Y52" s="241">
        <v>0</v>
      </c>
      <c r="Z52" s="241">
        <v>0</v>
      </c>
      <c r="AA52" s="241">
        <v>0</v>
      </c>
      <c r="AB52" s="241">
        <v>0</v>
      </c>
      <c r="AC52" s="241">
        <v>0</v>
      </c>
      <c r="AD52" s="242">
        <v>637272</v>
      </c>
      <c r="AE52" s="241">
        <v>0</v>
      </c>
      <c r="AF52" s="241">
        <v>0</v>
      </c>
      <c r="AG52" s="241">
        <v>0</v>
      </c>
      <c r="AH52" s="169"/>
      <c r="AI52" s="169"/>
      <c r="AJ52" s="167"/>
      <c r="AK52" s="307"/>
      <c r="AL52" s="406"/>
      <c r="AM52" s="185"/>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7"/>
      <c r="CD52" s="167"/>
      <c r="CE52" s="211">
        <f t="shared" si="15"/>
        <v>637272</v>
      </c>
      <c r="CF52" s="212">
        <f t="shared" si="37"/>
        <v>0</v>
      </c>
      <c r="CG52" s="204">
        <f t="shared" si="31"/>
        <v>637272</v>
      </c>
      <c r="CH52" s="213">
        <f t="shared" si="38"/>
        <v>70808</v>
      </c>
    </row>
    <row r="53" spans="1:86" ht="15" thickBot="1" x14ac:dyDescent="0.25">
      <c r="A53" s="134">
        <v>106</v>
      </c>
      <c r="B53" s="143" t="s">
        <v>129</v>
      </c>
      <c r="C53" s="143"/>
      <c r="D53" s="143" t="s">
        <v>171</v>
      </c>
      <c r="E53" s="143">
        <v>18572948</v>
      </c>
      <c r="F53" s="156">
        <f t="shared" si="39"/>
        <v>16715653</v>
      </c>
      <c r="G53" s="147">
        <v>20</v>
      </c>
      <c r="H53" s="143">
        <v>2</v>
      </c>
      <c r="I53" s="145">
        <f t="shared" si="32"/>
        <v>21</v>
      </c>
      <c r="J53" s="145">
        <f t="shared" si="33"/>
        <v>835782</v>
      </c>
      <c r="K53" s="237">
        <f t="shared" si="34"/>
        <v>18572948</v>
      </c>
      <c r="L53" s="238">
        <f t="shared" si="35"/>
        <v>-1857295</v>
      </c>
      <c r="M53" s="168">
        <v>835795</v>
      </c>
      <c r="N53" s="168">
        <v>835782</v>
      </c>
      <c r="O53" s="168">
        <v>835782</v>
      </c>
      <c r="P53" s="168">
        <v>835782</v>
      </c>
      <c r="Q53" s="168">
        <v>835782</v>
      </c>
      <c r="R53" s="168">
        <v>835782</v>
      </c>
      <c r="S53" s="168">
        <v>835782</v>
      </c>
      <c r="T53" s="168">
        <v>835782</v>
      </c>
      <c r="U53" s="168">
        <v>835782</v>
      </c>
      <c r="V53" s="168">
        <v>835782</v>
      </c>
      <c r="W53" s="168">
        <v>835782</v>
      </c>
      <c r="X53" s="168">
        <v>835782</v>
      </c>
      <c r="Y53" s="168">
        <v>835782</v>
      </c>
      <c r="Z53" s="168">
        <v>835782</v>
      </c>
      <c r="AA53" s="168">
        <v>835782</v>
      </c>
      <c r="AB53" s="168">
        <v>835782</v>
      </c>
      <c r="AC53" s="168">
        <v>835782</v>
      </c>
      <c r="AD53" s="168">
        <v>835782</v>
      </c>
      <c r="AE53" s="168">
        <v>835782</v>
      </c>
      <c r="AF53" s="168">
        <v>835782</v>
      </c>
      <c r="AG53" s="172"/>
      <c r="AH53" s="169"/>
      <c r="AI53" s="143"/>
      <c r="AJ53" s="145"/>
      <c r="AK53" s="307"/>
      <c r="AL53" s="406">
        <f t="shared" si="36"/>
        <v>1857295</v>
      </c>
      <c r="AM53" s="185"/>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43"/>
      <c r="CC53" s="145"/>
      <c r="CD53" s="145"/>
      <c r="CE53" s="146">
        <f t="shared" si="15"/>
        <v>16715653</v>
      </c>
      <c r="CF53" s="164">
        <f t="shared" si="37"/>
        <v>1857295</v>
      </c>
      <c r="CG53" s="143">
        <f t="shared" si="31"/>
        <v>18572948</v>
      </c>
      <c r="CH53" s="158">
        <f t="shared" si="38"/>
        <v>0</v>
      </c>
    </row>
    <row r="54" spans="1:86" ht="15" thickBot="1" x14ac:dyDescent="0.25">
      <c r="A54" s="186">
        <v>107</v>
      </c>
      <c r="B54" s="187" t="s">
        <v>127</v>
      </c>
      <c r="C54" s="187"/>
      <c r="D54" s="188" t="s">
        <v>172</v>
      </c>
      <c r="E54" s="188">
        <v>13677158</v>
      </c>
      <c r="F54" s="189">
        <f t="shared" si="39"/>
        <v>12309442</v>
      </c>
      <c r="G54" s="190">
        <v>15</v>
      </c>
      <c r="H54" s="187">
        <v>3</v>
      </c>
      <c r="I54" s="191">
        <f t="shared" si="32"/>
        <v>17</v>
      </c>
      <c r="J54" s="191">
        <f t="shared" si="33"/>
        <v>820629</v>
      </c>
      <c r="K54" s="228">
        <f t="shared" si="34"/>
        <v>0</v>
      </c>
      <c r="L54" s="229">
        <f t="shared" si="35"/>
        <v>12309442</v>
      </c>
      <c r="M54" s="190"/>
      <c r="N54" s="194">
        <v>0</v>
      </c>
      <c r="O54" s="194">
        <v>0</v>
      </c>
      <c r="P54" s="194">
        <v>0</v>
      </c>
      <c r="Q54" s="194">
        <v>0</v>
      </c>
      <c r="R54" s="194">
        <v>0</v>
      </c>
      <c r="S54" s="194">
        <v>0</v>
      </c>
      <c r="T54" s="194">
        <v>0</v>
      </c>
      <c r="U54" s="194">
        <v>0</v>
      </c>
      <c r="V54" s="194">
        <v>0</v>
      </c>
      <c r="W54" s="194">
        <v>0</v>
      </c>
      <c r="X54" s="194">
        <v>0</v>
      </c>
      <c r="Y54" s="194">
        <v>0</v>
      </c>
      <c r="Z54" s="194">
        <v>0</v>
      </c>
      <c r="AA54" s="194">
        <v>0</v>
      </c>
      <c r="AB54" s="194">
        <v>0</v>
      </c>
      <c r="AC54" s="243"/>
      <c r="AD54" s="244"/>
      <c r="AE54" s="199"/>
      <c r="AF54" s="245"/>
      <c r="AG54" s="245"/>
      <c r="AH54" s="187"/>
      <c r="AI54" s="187"/>
      <c r="AJ54" s="191"/>
      <c r="AK54" s="308"/>
      <c r="AL54" s="407"/>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87"/>
      <c r="CD54" s="197"/>
      <c r="CE54" s="199">
        <f t="shared" si="15"/>
        <v>0</v>
      </c>
      <c r="CF54" s="164">
        <f t="shared" si="37"/>
        <v>0</v>
      </c>
      <c r="CG54" s="187">
        <f t="shared" si="31"/>
        <v>0</v>
      </c>
      <c r="CH54" s="201">
        <v>0</v>
      </c>
    </row>
    <row r="55" spans="1:86" ht="15" thickBot="1" x14ac:dyDescent="0.25">
      <c r="A55" s="134">
        <v>108</v>
      </c>
      <c r="B55" s="143" t="s">
        <v>127</v>
      </c>
      <c r="C55" s="143"/>
      <c r="D55" s="143" t="s">
        <v>173</v>
      </c>
      <c r="E55" s="143">
        <v>23077248</v>
      </c>
      <c r="F55" s="156">
        <f t="shared" si="39"/>
        <v>20769523</v>
      </c>
      <c r="G55" s="147">
        <v>20</v>
      </c>
      <c r="H55" s="143">
        <v>3</v>
      </c>
      <c r="I55" s="145">
        <f t="shared" si="32"/>
        <v>22</v>
      </c>
      <c r="J55" s="145">
        <f t="shared" si="33"/>
        <v>1038476</v>
      </c>
      <c r="K55" s="237">
        <f>SUM(M55:CD55)</f>
        <v>23077248</v>
      </c>
      <c r="L55" s="238">
        <f t="shared" si="35"/>
        <v>-2307725</v>
      </c>
      <c r="M55" s="147"/>
      <c r="N55" s="168">
        <v>1038479</v>
      </c>
      <c r="O55" s="168">
        <v>1038476</v>
      </c>
      <c r="P55" s="168">
        <v>1038476</v>
      </c>
      <c r="Q55" s="168">
        <v>1038476</v>
      </c>
      <c r="R55" s="168">
        <v>1038476</v>
      </c>
      <c r="S55" s="168">
        <v>1038476</v>
      </c>
      <c r="T55" s="168">
        <v>1038476</v>
      </c>
      <c r="U55" s="168">
        <v>1038476</v>
      </c>
      <c r="V55" s="168">
        <v>1038476</v>
      </c>
      <c r="W55" s="168">
        <v>1038476</v>
      </c>
      <c r="X55" s="168">
        <v>1038476</v>
      </c>
      <c r="Y55" s="168">
        <v>1038476</v>
      </c>
      <c r="Z55" s="168">
        <v>1038476</v>
      </c>
      <c r="AA55" s="168">
        <v>1038476</v>
      </c>
      <c r="AB55" s="168">
        <v>1038476</v>
      </c>
      <c r="AC55" s="168">
        <v>1038476</v>
      </c>
      <c r="AD55" s="168">
        <v>1038476</v>
      </c>
      <c r="AE55" s="168">
        <v>1038476</v>
      </c>
      <c r="AF55" s="168">
        <v>1038476</v>
      </c>
      <c r="AG55" s="168">
        <v>1038476</v>
      </c>
      <c r="AH55" s="167"/>
      <c r="AI55" s="167"/>
      <c r="AJ55" s="145"/>
      <c r="AK55" s="286"/>
      <c r="AL55" s="406">
        <f t="shared" si="36"/>
        <v>2307725</v>
      </c>
      <c r="AM55" s="185"/>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43"/>
      <c r="CC55" s="145"/>
      <c r="CD55" s="145"/>
      <c r="CE55" s="146">
        <f t="shared" si="15"/>
        <v>20769523</v>
      </c>
      <c r="CF55" s="164">
        <f t="shared" si="37"/>
        <v>2307725</v>
      </c>
      <c r="CG55" s="143">
        <f t="shared" si="31"/>
        <v>23077248</v>
      </c>
      <c r="CH55" s="158">
        <f t="shared" si="38"/>
        <v>0</v>
      </c>
    </row>
    <row r="56" spans="1:86" ht="15" thickBot="1" x14ac:dyDescent="0.25">
      <c r="A56" s="134">
        <v>109</v>
      </c>
      <c r="B56" s="143" t="s">
        <v>146</v>
      </c>
      <c r="C56" s="143"/>
      <c r="D56" s="143" t="s">
        <v>174</v>
      </c>
      <c r="E56" s="143">
        <v>3218629</v>
      </c>
      <c r="F56" s="156">
        <f t="shared" si="39"/>
        <v>2896766</v>
      </c>
      <c r="G56" s="147">
        <v>15</v>
      </c>
      <c r="H56" s="143">
        <v>3</v>
      </c>
      <c r="I56" s="145">
        <f t="shared" si="32"/>
        <v>17</v>
      </c>
      <c r="J56" s="145">
        <f t="shared" si="33"/>
        <v>193117</v>
      </c>
      <c r="K56" s="237">
        <f t="shared" si="34"/>
        <v>3218629</v>
      </c>
      <c r="L56" s="238">
        <f t="shared" si="35"/>
        <v>-321863</v>
      </c>
      <c r="M56" s="147"/>
      <c r="N56" s="168">
        <v>193128</v>
      </c>
      <c r="O56" s="168">
        <v>193117</v>
      </c>
      <c r="P56" s="168">
        <v>193117</v>
      </c>
      <c r="Q56" s="168">
        <v>193117</v>
      </c>
      <c r="R56" s="168">
        <v>193117</v>
      </c>
      <c r="S56" s="168">
        <v>193117</v>
      </c>
      <c r="T56" s="168">
        <v>193117</v>
      </c>
      <c r="U56" s="168">
        <v>193117</v>
      </c>
      <c r="V56" s="168">
        <v>193117</v>
      </c>
      <c r="W56" s="168">
        <v>193117</v>
      </c>
      <c r="X56" s="168">
        <v>193117</v>
      </c>
      <c r="Y56" s="168">
        <v>193117</v>
      </c>
      <c r="Z56" s="168">
        <v>193117</v>
      </c>
      <c r="AA56" s="168">
        <v>193117</v>
      </c>
      <c r="AB56" s="168">
        <v>193117</v>
      </c>
      <c r="AC56" s="184"/>
      <c r="AD56" s="184"/>
      <c r="AE56" s="184"/>
      <c r="AF56" s="135"/>
      <c r="AG56" s="184"/>
      <c r="AH56" s="169"/>
      <c r="AI56" s="167"/>
      <c r="AJ56" s="145"/>
      <c r="AK56" s="307"/>
      <c r="AL56" s="406">
        <f t="shared" si="36"/>
        <v>321863</v>
      </c>
      <c r="AM56" s="185"/>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43"/>
      <c r="CC56" s="145"/>
      <c r="CD56" s="145"/>
      <c r="CE56" s="146">
        <f t="shared" si="15"/>
        <v>2896766</v>
      </c>
      <c r="CF56" s="164">
        <f t="shared" si="37"/>
        <v>321863</v>
      </c>
      <c r="CG56" s="143">
        <f t="shared" si="31"/>
        <v>3218629</v>
      </c>
      <c r="CH56" s="158">
        <f t="shared" si="38"/>
        <v>0</v>
      </c>
    </row>
    <row r="57" spans="1:86" ht="15" thickBot="1" x14ac:dyDescent="0.25">
      <c r="A57" s="134">
        <v>110</v>
      </c>
      <c r="B57" s="143" t="s">
        <v>146</v>
      </c>
      <c r="C57" s="143"/>
      <c r="D57" s="143" t="s">
        <v>175</v>
      </c>
      <c r="E57" s="143">
        <v>4820894</v>
      </c>
      <c r="F57" s="156">
        <f t="shared" si="39"/>
        <v>4338804</v>
      </c>
      <c r="G57" s="147">
        <v>20</v>
      </c>
      <c r="H57" s="143">
        <v>3</v>
      </c>
      <c r="I57" s="145">
        <f t="shared" si="32"/>
        <v>22</v>
      </c>
      <c r="J57" s="145">
        <f t="shared" si="33"/>
        <v>216940</v>
      </c>
      <c r="K57" s="237">
        <f t="shared" si="34"/>
        <v>4820894</v>
      </c>
      <c r="L57" s="238">
        <f t="shared" si="35"/>
        <v>-482090</v>
      </c>
      <c r="M57" s="147"/>
      <c r="N57" s="168">
        <v>216944</v>
      </c>
      <c r="O57" s="168">
        <v>216940</v>
      </c>
      <c r="P57" s="168">
        <v>216940</v>
      </c>
      <c r="Q57" s="168">
        <v>216940</v>
      </c>
      <c r="R57" s="168">
        <v>216940</v>
      </c>
      <c r="S57" s="168">
        <v>216940</v>
      </c>
      <c r="T57" s="168">
        <v>216940</v>
      </c>
      <c r="U57" s="168">
        <v>216940</v>
      </c>
      <c r="V57" s="168">
        <v>216940</v>
      </c>
      <c r="W57" s="168">
        <v>216940</v>
      </c>
      <c r="X57" s="168">
        <v>216940</v>
      </c>
      <c r="Y57" s="168">
        <v>216940</v>
      </c>
      <c r="Z57" s="168">
        <v>216940</v>
      </c>
      <c r="AA57" s="168">
        <v>216940</v>
      </c>
      <c r="AB57" s="168">
        <v>216940</v>
      </c>
      <c r="AC57" s="168">
        <v>216940</v>
      </c>
      <c r="AD57" s="168">
        <v>216940</v>
      </c>
      <c r="AE57" s="168">
        <v>216940</v>
      </c>
      <c r="AF57" s="168">
        <v>216940</v>
      </c>
      <c r="AG57" s="168">
        <v>216940</v>
      </c>
      <c r="AH57" s="167"/>
      <c r="AI57" s="167"/>
      <c r="AJ57" s="145"/>
      <c r="AK57" s="286"/>
      <c r="AL57" s="406">
        <f t="shared" si="36"/>
        <v>482090</v>
      </c>
      <c r="AM57" s="185"/>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43"/>
      <c r="CC57" s="145"/>
      <c r="CD57" s="145"/>
      <c r="CE57" s="146">
        <f t="shared" si="15"/>
        <v>4338804</v>
      </c>
      <c r="CF57" s="164">
        <f t="shared" si="37"/>
        <v>482090</v>
      </c>
      <c r="CG57" s="143">
        <f t="shared" si="31"/>
        <v>4820894</v>
      </c>
      <c r="CH57" s="158">
        <f t="shared" si="38"/>
        <v>0</v>
      </c>
    </row>
    <row r="58" spans="1:86" ht="15" thickBot="1" x14ac:dyDescent="0.25">
      <c r="A58" s="134">
        <v>111</v>
      </c>
      <c r="B58" s="143" t="s">
        <v>129</v>
      </c>
      <c r="C58" s="143"/>
      <c r="D58" s="143" t="s">
        <v>394</v>
      </c>
      <c r="E58" s="143">
        <v>6895479</v>
      </c>
      <c r="F58" s="156">
        <f t="shared" si="39"/>
        <v>6205931</v>
      </c>
      <c r="G58" s="147">
        <v>10</v>
      </c>
      <c r="H58" s="143">
        <v>3</v>
      </c>
      <c r="I58" s="145">
        <f t="shared" si="32"/>
        <v>12</v>
      </c>
      <c r="J58" s="145">
        <f t="shared" si="33"/>
        <v>620593</v>
      </c>
      <c r="K58" s="237">
        <f t="shared" si="34"/>
        <v>6895479</v>
      </c>
      <c r="L58" s="238">
        <f t="shared" si="35"/>
        <v>-689548</v>
      </c>
      <c r="M58" s="185"/>
      <c r="N58" s="168">
        <v>620594</v>
      </c>
      <c r="O58" s="168">
        <v>620593</v>
      </c>
      <c r="P58" s="168">
        <v>620593</v>
      </c>
      <c r="Q58" s="168">
        <v>620593</v>
      </c>
      <c r="R58" s="168">
        <v>620593</v>
      </c>
      <c r="S58" s="168">
        <v>620593</v>
      </c>
      <c r="T58" s="168">
        <v>620593</v>
      </c>
      <c r="U58" s="168">
        <v>620593</v>
      </c>
      <c r="V58" s="168">
        <v>620593</v>
      </c>
      <c r="W58" s="168">
        <v>620593</v>
      </c>
      <c r="X58" s="167"/>
      <c r="Y58" s="167"/>
      <c r="AA58" s="246"/>
      <c r="AB58" s="184"/>
      <c r="AC58" s="184"/>
      <c r="AD58" s="184"/>
      <c r="AE58" s="184"/>
      <c r="AF58" s="169"/>
      <c r="AG58" s="169"/>
      <c r="AH58" s="169"/>
      <c r="AI58" s="169"/>
      <c r="AJ58" s="167"/>
      <c r="AK58" s="307"/>
      <c r="AL58" s="406">
        <f t="shared" si="36"/>
        <v>689548</v>
      </c>
      <c r="AM58" s="185"/>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43"/>
      <c r="CC58" s="145"/>
      <c r="CD58" s="145"/>
      <c r="CE58" s="146">
        <f t="shared" si="15"/>
        <v>6205931</v>
      </c>
      <c r="CF58" s="164">
        <f t="shared" si="37"/>
        <v>689548</v>
      </c>
      <c r="CG58" s="143">
        <f t="shared" si="31"/>
        <v>6895479</v>
      </c>
      <c r="CH58" s="158">
        <f t="shared" si="38"/>
        <v>0</v>
      </c>
    </row>
    <row r="59" spans="1:86" ht="15" thickBot="1" x14ac:dyDescent="0.25">
      <c r="A59" s="134">
        <v>112</v>
      </c>
      <c r="B59" s="143" t="s">
        <v>129</v>
      </c>
      <c r="C59" s="143"/>
      <c r="D59" s="143" t="s">
        <v>176</v>
      </c>
      <c r="E59" s="143">
        <v>7650000</v>
      </c>
      <c r="F59" s="156">
        <f t="shared" si="39"/>
        <v>6885000</v>
      </c>
      <c r="G59" s="147">
        <v>15</v>
      </c>
      <c r="H59" s="143">
        <v>15</v>
      </c>
      <c r="I59" s="145">
        <f t="shared" si="32"/>
        <v>29</v>
      </c>
      <c r="J59" s="145">
        <f t="shared" si="33"/>
        <v>459000</v>
      </c>
      <c r="K59" s="237">
        <f t="shared" si="34"/>
        <v>9027000</v>
      </c>
      <c r="L59" s="238">
        <f t="shared" si="35"/>
        <v>-2142000</v>
      </c>
      <c r="M59" s="147"/>
      <c r="N59" s="143"/>
      <c r="O59" s="143"/>
      <c r="P59" s="143"/>
      <c r="Q59" s="143"/>
      <c r="R59" s="143"/>
      <c r="S59" s="143"/>
      <c r="T59" s="143"/>
      <c r="U59" s="143"/>
      <c r="V59" s="143"/>
      <c r="W59" s="143"/>
      <c r="X59" s="143"/>
      <c r="Y59" s="143"/>
      <c r="Z59" s="168">
        <v>459000</v>
      </c>
      <c r="AA59" s="168">
        <v>459000</v>
      </c>
      <c r="AB59" s="168">
        <v>459000</v>
      </c>
      <c r="AC59" s="168">
        <v>459000</v>
      </c>
      <c r="AD59" s="168">
        <v>459000</v>
      </c>
      <c r="AE59" s="168">
        <v>459000</v>
      </c>
      <c r="AF59" s="168">
        <v>459000</v>
      </c>
      <c r="AG59" s="168">
        <v>459000</v>
      </c>
      <c r="AH59" s="168">
        <v>459000</v>
      </c>
      <c r="AI59" s="168">
        <v>459000</v>
      </c>
      <c r="AJ59" s="271">
        <v>459000</v>
      </c>
      <c r="AK59" s="288">
        <v>459000</v>
      </c>
      <c r="AL59" s="406">
        <f t="shared" si="36"/>
        <v>2142000</v>
      </c>
      <c r="AM59" s="166">
        <v>459000</v>
      </c>
      <c r="AN59" s="168">
        <v>459000</v>
      </c>
      <c r="AO59" s="168">
        <v>459000</v>
      </c>
      <c r="AP59" s="167"/>
      <c r="AQ59" s="167"/>
      <c r="AR59" s="143"/>
      <c r="AS59" s="147"/>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7"/>
      <c r="CD59" s="167"/>
      <c r="CE59" s="146">
        <f t="shared" si="15"/>
        <v>4590000</v>
      </c>
      <c r="CF59" s="164">
        <f t="shared" si="37"/>
        <v>4437000</v>
      </c>
      <c r="CG59" s="143">
        <f t="shared" si="31"/>
        <v>9027000</v>
      </c>
      <c r="CH59" s="158">
        <f t="shared" si="38"/>
        <v>-1377000</v>
      </c>
    </row>
    <row r="60" spans="1:86" ht="15" thickBot="1" x14ac:dyDescent="0.25">
      <c r="A60" s="134">
        <v>113</v>
      </c>
      <c r="B60" s="143" t="s">
        <v>129</v>
      </c>
      <c r="C60" s="143"/>
      <c r="D60" s="143" t="s">
        <v>172</v>
      </c>
      <c r="E60" s="143">
        <v>7400000</v>
      </c>
      <c r="F60" s="156">
        <f t="shared" si="39"/>
        <v>6660000</v>
      </c>
      <c r="G60" s="147">
        <v>15</v>
      </c>
      <c r="H60" s="143">
        <v>15</v>
      </c>
      <c r="I60" s="145">
        <f t="shared" si="32"/>
        <v>29</v>
      </c>
      <c r="J60" s="145">
        <f t="shared" si="33"/>
        <v>444000</v>
      </c>
      <c r="K60" s="237">
        <f t="shared" si="34"/>
        <v>8732000</v>
      </c>
      <c r="L60" s="238">
        <f t="shared" si="35"/>
        <v>-2072000</v>
      </c>
      <c r="M60" s="147"/>
      <c r="N60" s="143"/>
      <c r="O60" s="143"/>
      <c r="P60" s="143"/>
      <c r="Q60" s="143"/>
      <c r="R60" s="143"/>
      <c r="S60" s="143"/>
      <c r="T60" s="143"/>
      <c r="U60" s="143"/>
      <c r="V60" s="143"/>
      <c r="W60" s="143"/>
      <c r="X60" s="143"/>
      <c r="Y60" s="143"/>
      <c r="Z60" s="168">
        <v>444000</v>
      </c>
      <c r="AA60" s="168">
        <v>444000</v>
      </c>
      <c r="AB60" s="168">
        <v>444000</v>
      </c>
      <c r="AC60" s="168">
        <v>444000</v>
      </c>
      <c r="AD60" s="168">
        <v>444000</v>
      </c>
      <c r="AE60" s="168">
        <v>444000</v>
      </c>
      <c r="AF60" s="168">
        <v>444000</v>
      </c>
      <c r="AG60" s="168">
        <v>444000</v>
      </c>
      <c r="AH60" s="168">
        <v>444000</v>
      </c>
      <c r="AI60" s="168">
        <v>444000</v>
      </c>
      <c r="AJ60" s="271">
        <v>444000</v>
      </c>
      <c r="AK60" s="288">
        <v>444000</v>
      </c>
      <c r="AL60" s="406">
        <f t="shared" si="36"/>
        <v>2072000</v>
      </c>
      <c r="AM60" s="166">
        <v>444000</v>
      </c>
      <c r="AN60" s="168">
        <v>444000</v>
      </c>
      <c r="AO60" s="168">
        <v>444000</v>
      </c>
      <c r="AP60" s="167"/>
      <c r="AQ60" s="167"/>
      <c r="AR60" s="143"/>
      <c r="AS60" s="147"/>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43"/>
      <c r="CC60" s="145"/>
      <c r="CD60" s="145"/>
      <c r="CE60" s="146">
        <f t="shared" si="15"/>
        <v>4440000</v>
      </c>
      <c r="CF60" s="164">
        <f t="shared" si="37"/>
        <v>4292000</v>
      </c>
      <c r="CG60" s="143">
        <f t="shared" si="31"/>
        <v>8732000</v>
      </c>
      <c r="CH60" s="158">
        <f t="shared" si="38"/>
        <v>-1332000</v>
      </c>
    </row>
    <row r="61" spans="1:86" ht="15" thickBot="1" x14ac:dyDescent="0.25">
      <c r="A61" s="134">
        <v>114</v>
      </c>
      <c r="B61" s="143" t="s">
        <v>129</v>
      </c>
      <c r="C61" s="143"/>
      <c r="D61" s="143" t="s">
        <v>177</v>
      </c>
      <c r="E61" s="143">
        <f>32000000+600000</f>
        <v>32600000</v>
      </c>
      <c r="F61" s="156">
        <f t="shared" si="39"/>
        <v>29340000</v>
      </c>
      <c r="G61" s="147">
        <v>20</v>
      </c>
      <c r="H61" s="143">
        <v>17</v>
      </c>
      <c r="I61" s="145">
        <f t="shared" si="32"/>
        <v>36</v>
      </c>
      <c r="J61" s="145">
        <f t="shared" si="33"/>
        <v>1467000</v>
      </c>
      <c r="K61" s="237">
        <f t="shared" si="34"/>
        <v>47270000</v>
      </c>
      <c r="L61" s="238">
        <f t="shared" si="35"/>
        <v>-17930000</v>
      </c>
      <c r="M61" s="185"/>
      <c r="N61" s="143"/>
      <c r="O61" s="143"/>
      <c r="P61" s="143"/>
      <c r="Q61" s="143"/>
      <c r="R61" s="143"/>
      <c r="S61" s="143"/>
      <c r="T61" s="143"/>
      <c r="U61" s="143"/>
      <c r="V61" s="143"/>
      <c r="W61" s="143"/>
      <c r="X61" s="143"/>
      <c r="Y61" s="143"/>
      <c r="Z61" s="143"/>
      <c r="AA61" s="146"/>
      <c r="AB61" s="168">
        <v>1467000</v>
      </c>
      <c r="AC61" s="168">
        <v>1467000</v>
      </c>
      <c r="AD61" s="168">
        <v>1467000</v>
      </c>
      <c r="AE61" s="168">
        <v>1467000</v>
      </c>
      <c r="AF61" s="168">
        <v>1467000</v>
      </c>
      <c r="AG61" s="168">
        <v>1467000</v>
      </c>
      <c r="AH61" s="168">
        <v>1467000</v>
      </c>
      <c r="AI61" s="168">
        <v>1467000</v>
      </c>
      <c r="AJ61" s="271">
        <v>1467000</v>
      </c>
      <c r="AK61" s="288">
        <v>1467000</v>
      </c>
      <c r="AL61" s="406">
        <f t="shared" si="36"/>
        <v>17930000</v>
      </c>
      <c r="AM61" s="166">
        <v>1467000</v>
      </c>
      <c r="AN61" s="168">
        <v>1467000</v>
      </c>
      <c r="AO61" s="168">
        <v>1467000</v>
      </c>
      <c r="AP61" s="168">
        <v>1467000</v>
      </c>
      <c r="AQ61" s="168">
        <v>1467000</v>
      </c>
      <c r="AR61" s="168">
        <v>1467000</v>
      </c>
      <c r="AS61" s="168">
        <v>1467000</v>
      </c>
      <c r="AT61" s="168">
        <v>1467000</v>
      </c>
      <c r="AU61" s="168">
        <v>1467000</v>
      </c>
      <c r="AV61" s="168">
        <v>1467000</v>
      </c>
      <c r="AW61" s="169"/>
      <c r="AX61" s="167"/>
      <c r="AY61" s="143"/>
      <c r="AZ61" s="143"/>
      <c r="BA61" s="185"/>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43"/>
      <c r="CC61" s="145"/>
      <c r="CD61" s="145"/>
      <c r="CE61" s="146">
        <f t="shared" si="15"/>
        <v>11736000</v>
      </c>
      <c r="CF61" s="164">
        <f t="shared" si="37"/>
        <v>35534000</v>
      </c>
      <c r="CG61" s="143">
        <f t="shared" si="31"/>
        <v>47270000</v>
      </c>
      <c r="CH61" s="158">
        <f t="shared" si="38"/>
        <v>-14670000</v>
      </c>
    </row>
    <row r="62" spans="1:86" ht="15" thickBot="1" x14ac:dyDescent="0.25">
      <c r="A62" s="134">
        <v>115</v>
      </c>
      <c r="B62" s="143" t="s">
        <v>129</v>
      </c>
      <c r="C62" s="143"/>
      <c r="D62" s="143" t="s">
        <v>178</v>
      </c>
      <c r="E62" s="143">
        <v>20690033</v>
      </c>
      <c r="F62" s="156">
        <f t="shared" si="39"/>
        <v>18621029</v>
      </c>
      <c r="G62" s="147">
        <v>15</v>
      </c>
      <c r="H62" s="143">
        <v>19</v>
      </c>
      <c r="I62" s="145">
        <f t="shared" si="32"/>
        <v>33</v>
      </c>
      <c r="J62" s="145">
        <f t="shared" si="33"/>
        <v>1241401</v>
      </c>
      <c r="K62" s="237">
        <f t="shared" si="34"/>
        <v>29379840</v>
      </c>
      <c r="L62" s="238">
        <f t="shared" si="35"/>
        <v>-10758811</v>
      </c>
      <c r="M62" s="185"/>
      <c r="N62" s="143"/>
      <c r="O62" s="143"/>
      <c r="P62" s="143"/>
      <c r="Q62" s="143"/>
      <c r="R62" s="143"/>
      <c r="S62" s="143"/>
      <c r="T62" s="143"/>
      <c r="U62" s="143"/>
      <c r="V62" s="143"/>
      <c r="W62" s="143"/>
      <c r="X62" s="143"/>
      <c r="Y62" s="143"/>
      <c r="Z62" s="143"/>
      <c r="AA62" s="146"/>
      <c r="AB62" s="146"/>
      <c r="AC62" s="146"/>
      <c r="AD62" s="168">
        <v>1241415</v>
      </c>
      <c r="AE62" s="168">
        <v>1241401</v>
      </c>
      <c r="AF62" s="168">
        <v>1241401</v>
      </c>
      <c r="AG62" s="168">
        <v>1241401</v>
      </c>
      <c r="AH62" s="168">
        <v>1241401</v>
      </c>
      <c r="AI62" s="168">
        <v>1241401</v>
      </c>
      <c r="AJ62" s="271">
        <v>1241401</v>
      </c>
      <c r="AK62" s="288">
        <v>1241401</v>
      </c>
      <c r="AL62" s="406">
        <f t="shared" si="36"/>
        <v>10758811</v>
      </c>
      <c r="AM62" s="166">
        <v>1241401</v>
      </c>
      <c r="AN62" s="168">
        <v>1241401</v>
      </c>
      <c r="AO62" s="168">
        <v>1241401</v>
      </c>
      <c r="AP62" s="168">
        <v>1241401</v>
      </c>
      <c r="AQ62" s="168">
        <v>1241401</v>
      </c>
      <c r="AR62" s="168">
        <v>1241401</v>
      </c>
      <c r="AS62" s="168">
        <v>1241401</v>
      </c>
      <c r="AT62" s="169"/>
      <c r="AU62" s="143"/>
      <c r="AV62" s="143"/>
      <c r="AW62" s="143"/>
      <c r="AX62" s="167"/>
      <c r="AY62" s="169"/>
      <c r="AZ62" s="143"/>
      <c r="BA62" s="185"/>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43"/>
      <c r="CC62" s="145"/>
      <c r="CD62" s="145"/>
      <c r="CE62" s="146">
        <f t="shared" si="15"/>
        <v>7448420</v>
      </c>
      <c r="CF62" s="164">
        <f t="shared" si="37"/>
        <v>21931420</v>
      </c>
      <c r="CG62" s="143">
        <f t="shared" si="31"/>
        <v>29379840</v>
      </c>
      <c r="CH62" s="158">
        <f t="shared" si="38"/>
        <v>-8689807</v>
      </c>
    </row>
    <row r="63" spans="1:86" ht="15" thickBot="1" x14ac:dyDescent="0.25">
      <c r="A63" s="134">
        <v>116</v>
      </c>
      <c r="B63" s="143" t="s">
        <v>129</v>
      </c>
      <c r="C63" s="143"/>
      <c r="D63" s="143" t="s">
        <v>179</v>
      </c>
      <c r="E63" s="143">
        <v>10252743</v>
      </c>
      <c r="F63" s="156">
        <f t="shared" si="39"/>
        <v>9227468</v>
      </c>
      <c r="G63" s="147">
        <v>20</v>
      </c>
      <c r="H63" s="143">
        <v>19</v>
      </c>
      <c r="I63" s="145">
        <f t="shared" si="32"/>
        <v>38</v>
      </c>
      <c r="J63" s="145">
        <f t="shared" si="33"/>
        <v>461373</v>
      </c>
      <c r="K63" s="237">
        <f t="shared" si="34"/>
        <v>15789219</v>
      </c>
      <c r="L63" s="238">
        <f t="shared" si="35"/>
        <v>-6561751</v>
      </c>
      <c r="M63" s="185"/>
      <c r="N63" s="143"/>
      <c r="O63" s="143"/>
      <c r="P63" s="143"/>
      <c r="Q63" s="143"/>
      <c r="R63" s="143"/>
      <c r="S63" s="143"/>
      <c r="T63" s="143"/>
      <c r="U63" s="143"/>
      <c r="V63" s="143"/>
      <c r="W63" s="143"/>
      <c r="X63" s="143"/>
      <c r="Y63" s="143"/>
      <c r="Z63" s="143"/>
      <c r="AA63" s="146"/>
      <c r="AB63" s="146"/>
      <c r="AC63" s="146"/>
      <c r="AD63" s="168">
        <v>461381</v>
      </c>
      <c r="AE63" s="168">
        <v>461373</v>
      </c>
      <c r="AF63" s="168">
        <v>461373</v>
      </c>
      <c r="AG63" s="168">
        <v>461373</v>
      </c>
      <c r="AH63" s="168">
        <v>461373</v>
      </c>
      <c r="AI63" s="168">
        <v>461373</v>
      </c>
      <c r="AJ63" s="271">
        <v>461373</v>
      </c>
      <c r="AK63" s="288">
        <v>461373</v>
      </c>
      <c r="AL63" s="406">
        <f t="shared" si="36"/>
        <v>6561751</v>
      </c>
      <c r="AM63" s="166">
        <v>461373</v>
      </c>
      <c r="AN63" s="168">
        <v>461373</v>
      </c>
      <c r="AO63" s="168">
        <v>461373</v>
      </c>
      <c r="AP63" s="168">
        <v>461373</v>
      </c>
      <c r="AQ63" s="168">
        <v>461373</v>
      </c>
      <c r="AR63" s="168">
        <v>461373</v>
      </c>
      <c r="AS63" s="168">
        <v>461373</v>
      </c>
      <c r="AT63" s="168">
        <v>461373</v>
      </c>
      <c r="AU63" s="168">
        <v>461373</v>
      </c>
      <c r="AV63" s="168">
        <v>461373</v>
      </c>
      <c r="AW63" s="168">
        <v>461373</v>
      </c>
      <c r="AX63" s="168">
        <v>461373</v>
      </c>
      <c r="AY63" s="169"/>
      <c r="AZ63" s="143"/>
      <c r="BA63" s="147"/>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43"/>
      <c r="CC63" s="145"/>
      <c r="CD63" s="145"/>
      <c r="CE63" s="146">
        <f t="shared" si="15"/>
        <v>2768246</v>
      </c>
      <c r="CF63" s="164">
        <f t="shared" si="37"/>
        <v>13020973</v>
      </c>
      <c r="CG63" s="143">
        <f t="shared" si="31"/>
        <v>15789219</v>
      </c>
      <c r="CH63" s="158">
        <f t="shared" si="38"/>
        <v>-5536476</v>
      </c>
    </row>
    <row r="64" spans="1:86" ht="15" thickBot="1" x14ac:dyDescent="0.25">
      <c r="A64" s="134">
        <v>117</v>
      </c>
      <c r="B64" s="143" t="s">
        <v>129</v>
      </c>
      <c r="C64" s="143"/>
      <c r="D64" s="143" t="s">
        <v>180</v>
      </c>
      <c r="E64" s="143">
        <v>3079429</v>
      </c>
      <c r="F64" s="156">
        <f t="shared" si="39"/>
        <v>2771486</v>
      </c>
      <c r="G64" s="147">
        <v>15</v>
      </c>
      <c r="H64" s="143">
        <v>19</v>
      </c>
      <c r="I64" s="145">
        <f t="shared" si="32"/>
        <v>33</v>
      </c>
      <c r="J64" s="145">
        <f t="shared" si="33"/>
        <v>184765</v>
      </c>
      <c r="K64" s="237">
        <f t="shared" si="34"/>
        <v>4372784</v>
      </c>
      <c r="L64" s="238">
        <f t="shared" si="35"/>
        <v>-1601298</v>
      </c>
      <c r="M64" s="185"/>
      <c r="N64" s="143"/>
      <c r="O64" s="143"/>
      <c r="P64" s="143"/>
      <c r="Q64" s="143"/>
      <c r="R64" s="143"/>
      <c r="S64" s="143"/>
      <c r="T64" s="143"/>
      <c r="U64" s="143"/>
      <c r="V64" s="143"/>
      <c r="W64" s="143"/>
      <c r="X64" s="143"/>
      <c r="Y64" s="143"/>
      <c r="Z64" s="143"/>
      <c r="AA64" s="146"/>
      <c r="AB64" s="146"/>
      <c r="AC64" s="146"/>
      <c r="AD64" s="168">
        <v>184776</v>
      </c>
      <c r="AE64" s="168">
        <v>184765</v>
      </c>
      <c r="AF64" s="168">
        <v>184765</v>
      </c>
      <c r="AG64" s="168">
        <v>184765</v>
      </c>
      <c r="AH64" s="168">
        <v>184765</v>
      </c>
      <c r="AI64" s="168">
        <v>184765</v>
      </c>
      <c r="AJ64" s="271">
        <v>184765</v>
      </c>
      <c r="AK64" s="288">
        <v>184765</v>
      </c>
      <c r="AL64" s="406">
        <f t="shared" si="36"/>
        <v>1601298</v>
      </c>
      <c r="AM64" s="166">
        <v>184765</v>
      </c>
      <c r="AN64" s="168">
        <v>184765</v>
      </c>
      <c r="AO64" s="168">
        <v>184765</v>
      </c>
      <c r="AP64" s="168">
        <v>184765</v>
      </c>
      <c r="AQ64" s="168">
        <v>184765</v>
      </c>
      <c r="AR64" s="168">
        <v>184765</v>
      </c>
      <c r="AS64" s="168">
        <v>184765</v>
      </c>
      <c r="AT64" s="169"/>
      <c r="AU64" s="143"/>
      <c r="AV64" s="143"/>
      <c r="AW64" s="143"/>
      <c r="AX64" s="167"/>
      <c r="AY64" s="169"/>
      <c r="AZ64" s="169"/>
      <c r="BA64" s="185"/>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43"/>
      <c r="CC64" s="145"/>
      <c r="CD64" s="145"/>
      <c r="CE64" s="146">
        <f t="shared" si="15"/>
        <v>1108601</v>
      </c>
      <c r="CF64" s="164">
        <f t="shared" si="37"/>
        <v>3264183</v>
      </c>
      <c r="CG64" s="143">
        <f t="shared" si="31"/>
        <v>4372784</v>
      </c>
      <c r="CH64" s="158">
        <f t="shared" si="38"/>
        <v>-1293355</v>
      </c>
    </row>
    <row r="65" spans="1:86" ht="15" thickBot="1" x14ac:dyDescent="0.25">
      <c r="A65" s="134">
        <v>118</v>
      </c>
      <c r="B65" s="143" t="s">
        <v>129</v>
      </c>
      <c r="C65" s="182"/>
      <c r="D65" s="143" t="s">
        <v>181</v>
      </c>
      <c r="E65" s="143">
        <v>2490000</v>
      </c>
      <c r="F65" s="156">
        <f t="shared" si="39"/>
        <v>2241000</v>
      </c>
      <c r="G65" s="147">
        <v>5</v>
      </c>
      <c r="H65" s="143">
        <v>18</v>
      </c>
      <c r="I65" s="145">
        <f t="shared" si="32"/>
        <v>22</v>
      </c>
      <c r="J65" s="145">
        <f t="shared" si="33"/>
        <v>448200</v>
      </c>
      <c r="K65" s="237">
        <f t="shared" si="34"/>
        <v>2490000</v>
      </c>
      <c r="L65" s="238">
        <f t="shared" si="35"/>
        <v>-249000</v>
      </c>
      <c r="M65" s="185"/>
      <c r="N65" s="143"/>
      <c r="O65" s="143"/>
      <c r="P65" s="143"/>
      <c r="Q65" s="143"/>
      <c r="R65" s="143"/>
      <c r="S65" s="143"/>
      <c r="T65" s="143"/>
      <c r="U65" s="143"/>
      <c r="V65" s="143"/>
      <c r="W65" s="143"/>
      <c r="X65" s="143"/>
      <c r="Y65" s="143"/>
      <c r="Z65" s="143"/>
      <c r="AA65" s="146"/>
      <c r="AB65" s="146"/>
      <c r="AC65" s="168">
        <v>448200</v>
      </c>
      <c r="AD65" s="168">
        <v>448200</v>
      </c>
      <c r="AE65" s="168">
        <v>448200</v>
      </c>
      <c r="AF65" s="168">
        <v>448200</v>
      </c>
      <c r="AG65" s="168">
        <v>448200</v>
      </c>
      <c r="AH65" s="167"/>
      <c r="AI65" s="143"/>
      <c r="AJ65" s="182"/>
      <c r="AK65" s="286"/>
      <c r="AL65" s="406">
        <f t="shared" si="36"/>
        <v>249000</v>
      </c>
      <c r="AM65" s="147"/>
      <c r="AN65" s="143"/>
      <c r="AO65" s="143"/>
      <c r="AP65" s="143"/>
      <c r="AQ65" s="143"/>
      <c r="AR65" s="143"/>
      <c r="AS65" s="143"/>
      <c r="AT65" s="143"/>
      <c r="AU65" s="143"/>
      <c r="AV65" s="143"/>
      <c r="AW65" s="143"/>
      <c r="AX65" s="167"/>
      <c r="AY65" s="169"/>
      <c r="AZ65" s="169"/>
      <c r="BA65" s="185"/>
      <c r="BB65" s="169"/>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69"/>
      <c r="CB65" s="143"/>
      <c r="CC65" s="145"/>
      <c r="CD65" s="145"/>
      <c r="CE65" s="146">
        <f t="shared" si="15"/>
        <v>2241000</v>
      </c>
      <c r="CF65" s="164">
        <f t="shared" si="37"/>
        <v>249000</v>
      </c>
      <c r="CG65" s="143">
        <f t="shared" si="31"/>
        <v>2490000</v>
      </c>
      <c r="CH65" s="158">
        <f t="shared" si="38"/>
        <v>0</v>
      </c>
    </row>
    <row r="66" spans="1:86" ht="15" thickBot="1" x14ac:dyDescent="0.25">
      <c r="A66" s="134">
        <v>119</v>
      </c>
      <c r="B66" s="143" t="s">
        <v>129</v>
      </c>
      <c r="C66" s="143"/>
      <c r="D66" s="143" t="s">
        <v>182</v>
      </c>
      <c r="E66" s="143">
        <v>1563000</v>
      </c>
      <c r="F66" s="156">
        <f t="shared" si="39"/>
        <v>1406700</v>
      </c>
      <c r="G66" s="147">
        <v>6</v>
      </c>
      <c r="H66" s="143">
        <v>19</v>
      </c>
      <c r="I66" s="145">
        <f t="shared" si="32"/>
        <v>24</v>
      </c>
      <c r="J66" s="145">
        <f t="shared" si="33"/>
        <v>234450</v>
      </c>
      <c r="K66" s="237">
        <f t="shared" si="34"/>
        <v>1563000</v>
      </c>
      <c r="L66" s="238">
        <f t="shared" si="35"/>
        <v>-156300</v>
      </c>
      <c r="M66" s="185"/>
      <c r="N66" s="143"/>
      <c r="O66" s="143"/>
      <c r="P66" s="143"/>
      <c r="Q66" s="143"/>
      <c r="R66" s="143"/>
      <c r="S66" s="143"/>
      <c r="T66" s="143"/>
      <c r="U66" s="143"/>
      <c r="V66" s="143"/>
      <c r="W66" s="143"/>
      <c r="X66" s="143"/>
      <c r="Y66" s="143"/>
      <c r="Z66" s="143"/>
      <c r="AA66" s="146"/>
      <c r="AB66" s="146"/>
      <c r="AC66" s="146"/>
      <c r="AD66" s="168">
        <v>234450</v>
      </c>
      <c r="AE66" s="168">
        <v>234450</v>
      </c>
      <c r="AF66" s="168">
        <v>234450</v>
      </c>
      <c r="AG66" s="168">
        <v>234450</v>
      </c>
      <c r="AH66" s="168">
        <v>234450</v>
      </c>
      <c r="AI66" s="168">
        <v>234450</v>
      </c>
      <c r="AJ66" s="167"/>
      <c r="AK66" s="307"/>
      <c r="AL66" s="406">
        <f t="shared" si="36"/>
        <v>156300</v>
      </c>
      <c r="AM66" s="147"/>
      <c r="AN66" s="143"/>
      <c r="AO66" s="143"/>
      <c r="AP66" s="143"/>
      <c r="AQ66" s="143"/>
      <c r="AR66" s="143"/>
      <c r="AS66" s="143"/>
      <c r="AT66" s="143"/>
      <c r="AU66" s="143"/>
      <c r="AV66" s="143"/>
      <c r="AW66" s="143"/>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43"/>
      <c r="CC66" s="145"/>
      <c r="CD66" s="145"/>
      <c r="CE66" s="146">
        <f t="shared" si="15"/>
        <v>1406700</v>
      </c>
      <c r="CF66" s="164">
        <f t="shared" si="37"/>
        <v>156300</v>
      </c>
      <c r="CG66" s="143">
        <f t="shared" si="31"/>
        <v>1563000</v>
      </c>
      <c r="CH66" s="158">
        <f t="shared" si="38"/>
        <v>0</v>
      </c>
    </row>
    <row r="67" spans="1:86" ht="15" thickBot="1" x14ac:dyDescent="0.25">
      <c r="A67" s="134">
        <v>120</v>
      </c>
      <c r="B67" s="143" t="s">
        <v>129</v>
      </c>
      <c r="C67" s="182"/>
      <c r="D67" s="143" t="s">
        <v>183</v>
      </c>
      <c r="E67" s="143">
        <v>2694000</v>
      </c>
      <c r="F67" s="156">
        <f t="shared" si="39"/>
        <v>2424600</v>
      </c>
      <c r="G67" s="147">
        <v>10</v>
      </c>
      <c r="H67" s="143">
        <v>25</v>
      </c>
      <c r="I67" s="145">
        <f>H67+G67-1</f>
        <v>34</v>
      </c>
      <c r="J67" s="145">
        <f t="shared" si="33"/>
        <v>242460</v>
      </c>
      <c r="K67" s="237">
        <f t="shared" si="34"/>
        <v>4633680</v>
      </c>
      <c r="L67" s="238">
        <f t="shared" si="35"/>
        <v>-2209080</v>
      </c>
      <c r="M67" s="185"/>
      <c r="N67" s="143"/>
      <c r="O67" s="143"/>
      <c r="P67" s="143"/>
      <c r="Q67" s="143"/>
      <c r="R67" s="143"/>
      <c r="S67" s="143"/>
      <c r="T67" s="143"/>
      <c r="U67" s="143"/>
      <c r="V67" s="143"/>
      <c r="W67" s="143"/>
      <c r="X67" s="143"/>
      <c r="Y67" s="143"/>
      <c r="Z67" s="143"/>
      <c r="AA67" s="146"/>
      <c r="AB67" s="146"/>
      <c r="AC67" s="146"/>
      <c r="AD67" s="146"/>
      <c r="AE67" s="146"/>
      <c r="AF67" s="143"/>
      <c r="AG67" s="143"/>
      <c r="AH67" s="167"/>
      <c r="AI67" s="143"/>
      <c r="AJ67" s="270">
        <v>242460</v>
      </c>
      <c r="AK67" s="288">
        <v>242460</v>
      </c>
      <c r="AL67" s="406">
        <f t="shared" si="36"/>
        <v>2209080</v>
      </c>
      <c r="AM67" s="166">
        <v>242460</v>
      </c>
      <c r="AN67" s="166">
        <v>242460</v>
      </c>
      <c r="AO67" s="166">
        <v>242460</v>
      </c>
      <c r="AP67" s="166">
        <v>242460</v>
      </c>
      <c r="AQ67" s="166">
        <v>242460</v>
      </c>
      <c r="AR67" s="166">
        <v>242460</v>
      </c>
      <c r="AS67" s="166">
        <v>242460</v>
      </c>
      <c r="AT67" s="166">
        <v>242460</v>
      </c>
      <c r="AU67" s="143"/>
      <c r="AV67" s="143"/>
      <c r="AW67" s="143"/>
      <c r="AX67" s="167"/>
      <c r="AY67" s="169"/>
      <c r="AZ67" s="169"/>
      <c r="BA67" s="185"/>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43"/>
      <c r="CC67" s="145"/>
      <c r="CD67" s="145"/>
      <c r="CE67" s="146">
        <f t="shared" si="15"/>
        <v>0</v>
      </c>
      <c r="CF67" s="164">
        <f t="shared" si="37"/>
        <v>4633680</v>
      </c>
      <c r="CG67" s="143">
        <f t="shared" si="31"/>
        <v>4633680</v>
      </c>
      <c r="CH67" s="158">
        <f t="shared" si="38"/>
        <v>-1939680</v>
      </c>
    </row>
    <row r="68" spans="1:86" ht="15" thickBot="1" x14ac:dyDescent="0.25">
      <c r="A68" s="134">
        <v>121</v>
      </c>
      <c r="B68" s="143" t="s">
        <v>127</v>
      </c>
      <c r="C68" s="143"/>
      <c r="D68" s="143" t="s">
        <v>184</v>
      </c>
      <c r="E68" s="143">
        <v>1456000</v>
      </c>
      <c r="F68" s="156">
        <f t="shared" si="39"/>
        <v>1310400</v>
      </c>
      <c r="G68" s="247">
        <v>10</v>
      </c>
      <c r="H68" s="143">
        <v>25</v>
      </c>
      <c r="I68" s="145">
        <f>H68+G68-1</f>
        <v>34</v>
      </c>
      <c r="J68" s="145">
        <f t="shared" si="33"/>
        <v>131040</v>
      </c>
      <c r="K68" s="237">
        <f t="shared" si="34"/>
        <v>2504320</v>
      </c>
      <c r="L68" s="238">
        <f t="shared" si="35"/>
        <v>-1193920</v>
      </c>
      <c r="M68" s="185"/>
      <c r="N68" s="143"/>
      <c r="O68" s="143"/>
      <c r="P68" s="143"/>
      <c r="Q68" s="143"/>
      <c r="R68" s="143"/>
      <c r="S68" s="143"/>
      <c r="T68" s="143"/>
      <c r="U68" s="143"/>
      <c r="V68" s="143"/>
      <c r="W68" s="143"/>
      <c r="X68" s="143"/>
      <c r="Y68" s="143"/>
      <c r="Z68" s="143"/>
      <c r="AA68" s="146"/>
      <c r="AB68" s="146"/>
      <c r="AC68" s="146"/>
      <c r="AD68" s="146"/>
      <c r="AE68" s="146"/>
      <c r="AF68" s="143"/>
      <c r="AG68" s="143"/>
      <c r="AH68" s="143"/>
      <c r="AI68" s="143"/>
      <c r="AJ68" s="270">
        <v>131040</v>
      </c>
      <c r="AK68" s="288">
        <v>131040</v>
      </c>
      <c r="AL68" s="406">
        <f t="shared" si="36"/>
        <v>1193920</v>
      </c>
      <c r="AM68" s="166">
        <v>131040</v>
      </c>
      <c r="AN68" s="166">
        <v>131040</v>
      </c>
      <c r="AO68" s="166">
        <v>131040</v>
      </c>
      <c r="AP68" s="166">
        <v>131040</v>
      </c>
      <c r="AQ68" s="166">
        <v>131040</v>
      </c>
      <c r="AR68" s="166">
        <v>131040</v>
      </c>
      <c r="AS68" s="166">
        <v>131040</v>
      </c>
      <c r="AT68" s="166">
        <v>131040</v>
      </c>
      <c r="AU68" s="143"/>
      <c r="AV68" s="143"/>
      <c r="AW68" s="143"/>
      <c r="AX68" s="169"/>
      <c r="AY68" s="169"/>
      <c r="AZ68" s="169"/>
      <c r="BA68" s="169"/>
      <c r="BB68" s="169"/>
      <c r="BC68" s="169"/>
      <c r="BD68" s="169"/>
      <c r="BE68" s="169"/>
      <c r="BF68" s="169"/>
      <c r="BG68" s="169"/>
      <c r="BH68" s="169"/>
      <c r="BI68" s="169"/>
      <c r="BJ68" s="169"/>
      <c r="BK68" s="169"/>
      <c r="BL68" s="169"/>
      <c r="BM68" s="169"/>
      <c r="BN68" s="169"/>
      <c r="BO68" s="169"/>
      <c r="BP68" s="169"/>
      <c r="BQ68" s="169"/>
      <c r="BR68" s="169"/>
      <c r="BS68" s="169"/>
      <c r="BT68" s="169"/>
      <c r="BU68" s="169"/>
      <c r="BV68" s="169"/>
      <c r="BW68" s="169"/>
      <c r="BX68" s="169"/>
      <c r="BY68" s="169"/>
      <c r="BZ68" s="169"/>
      <c r="CA68" s="169"/>
      <c r="CB68" s="143"/>
      <c r="CC68" s="145"/>
      <c r="CD68" s="145"/>
      <c r="CE68" s="146">
        <f t="shared" si="15"/>
        <v>0</v>
      </c>
      <c r="CF68" s="164">
        <f t="shared" si="37"/>
        <v>2504320</v>
      </c>
      <c r="CG68" s="143">
        <f t="shared" si="31"/>
        <v>2504320</v>
      </c>
      <c r="CH68" s="158">
        <f t="shared" si="38"/>
        <v>-1048320</v>
      </c>
    </row>
    <row r="69" spans="1:86" ht="15" thickBot="1" x14ac:dyDescent="0.25">
      <c r="B69" s="149"/>
      <c r="C69" s="149"/>
      <c r="D69" s="149"/>
      <c r="E69" s="248"/>
      <c r="F69" s="156">
        <f t="shared" si="39"/>
        <v>0</v>
      </c>
      <c r="G69" s="249"/>
      <c r="H69" s="149"/>
      <c r="I69" s="171"/>
      <c r="J69" s="145"/>
      <c r="K69" s="237">
        <f t="shared" si="34"/>
        <v>0</v>
      </c>
      <c r="L69" s="238">
        <f t="shared" si="35"/>
        <v>0</v>
      </c>
      <c r="M69" s="250"/>
      <c r="N69" s="149"/>
      <c r="O69" s="149"/>
      <c r="P69" s="149"/>
      <c r="Q69" s="149"/>
      <c r="R69" s="149"/>
      <c r="S69" s="149"/>
      <c r="T69" s="149"/>
      <c r="U69" s="149"/>
      <c r="V69" s="149"/>
      <c r="W69" s="149"/>
      <c r="X69" s="149"/>
      <c r="Y69" s="149"/>
      <c r="Z69" s="149"/>
      <c r="AA69" s="170"/>
      <c r="AB69" s="170"/>
      <c r="AC69" s="170"/>
      <c r="AD69" s="170"/>
      <c r="AE69" s="170"/>
      <c r="AF69" s="149"/>
      <c r="AG69" s="149"/>
      <c r="AH69" s="149"/>
      <c r="AI69" s="149"/>
      <c r="AJ69" s="299"/>
      <c r="AK69" s="295"/>
      <c r="AL69" s="401"/>
      <c r="AM69" s="251"/>
      <c r="AN69" s="251"/>
      <c r="AO69" s="251"/>
      <c r="AP69" s="251"/>
      <c r="AQ69" s="251"/>
      <c r="AR69" s="251"/>
      <c r="AS69" s="251"/>
      <c r="AT69" s="251"/>
      <c r="AU69" s="170"/>
      <c r="AV69" s="170"/>
      <c r="AW69" s="170"/>
      <c r="AX69" s="218"/>
      <c r="AY69" s="218"/>
      <c r="AZ69" s="218"/>
      <c r="BA69" s="219"/>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149"/>
      <c r="CC69" s="171"/>
      <c r="CD69" s="171"/>
      <c r="CE69" s="146">
        <f t="shared" si="15"/>
        <v>0</v>
      </c>
      <c r="CF69" s="146">
        <f>AJ69</f>
        <v>0</v>
      </c>
      <c r="CG69" s="143">
        <f t="shared" si="31"/>
        <v>0</v>
      </c>
      <c r="CH69" s="143">
        <f>AK69</f>
        <v>0</v>
      </c>
    </row>
    <row r="70" spans="1:86" x14ac:dyDescent="0.2">
      <c r="A70" s="252"/>
      <c r="B70" s="634" t="s">
        <v>185</v>
      </c>
      <c r="C70" s="635"/>
      <c r="D70" s="253"/>
      <c r="E70" s="253"/>
      <c r="F70" s="254"/>
      <c r="G70" s="253"/>
      <c r="H70" s="253"/>
      <c r="I70" s="255"/>
      <c r="J70" s="253"/>
      <c r="K70" s="256"/>
      <c r="L70" s="257"/>
      <c r="M70" s="258">
        <v>2</v>
      </c>
      <c r="N70" s="259">
        <v>3</v>
      </c>
      <c r="O70" s="259">
        <v>4</v>
      </c>
      <c r="P70" s="259">
        <v>5</v>
      </c>
      <c r="Q70" s="259">
        <v>6</v>
      </c>
      <c r="R70" s="259">
        <v>7</v>
      </c>
      <c r="S70" s="259">
        <v>8</v>
      </c>
      <c r="T70" s="259">
        <v>9</v>
      </c>
      <c r="U70" s="259">
        <v>10</v>
      </c>
      <c r="V70" s="259">
        <v>11</v>
      </c>
      <c r="W70" s="259">
        <v>12</v>
      </c>
      <c r="X70" s="259">
        <v>13</v>
      </c>
      <c r="Y70" s="259">
        <v>14</v>
      </c>
      <c r="Z70" s="259">
        <v>15</v>
      </c>
      <c r="AA70" s="259">
        <v>16</v>
      </c>
      <c r="AB70" s="259">
        <v>17</v>
      </c>
      <c r="AC70" s="259">
        <v>18</v>
      </c>
      <c r="AD70" s="259">
        <v>19</v>
      </c>
      <c r="AE70" s="259">
        <v>20</v>
      </c>
      <c r="AF70" s="259">
        <v>21</v>
      </c>
      <c r="AG70" s="259">
        <v>22</v>
      </c>
      <c r="AH70" s="259">
        <v>23</v>
      </c>
      <c r="AI70" s="259">
        <v>24</v>
      </c>
      <c r="AJ70" s="260">
        <v>25</v>
      </c>
      <c r="AK70" s="309">
        <v>26</v>
      </c>
      <c r="AL70" s="401"/>
      <c r="AM70" s="258">
        <v>27</v>
      </c>
      <c r="AN70" s="259">
        <v>28</v>
      </c>
      <c r="AO70" s="259">
        <v>29</v>
      </c>
      <c r="AP70" s="259">
        <v>30</v>
      </c>
      <c r="AQ70" s="259">
        <v>31</v>
      </c>
      <c r="AR70" s="259">
        <v>32</v>
      </c>
      <c r="AS70" s="259">
        <v>33</v>
      </c>
      <c r="AT70" s="259">
        <v>34</v>
      </c>
      <c r="AU70" s="259">
        <v>35</v>
      </c>
      <c r="AV70" s="259">
        <v>36</v>
      </c>
      <c r="AW70" s="259">
        <v>37</v>
      </c>
      <c r="AX70" s="259">
        <v>38</v>
      </c>
      <c r="AY70" s="259">
        <v>39</v>
      </c>
      <c r="AZ70" s="259">
        <v>40</v>
      </c>
      <c r="BA70" s="259">
        <v>41</v>
      </c>
      <c r="BB70" s="259">
        <v>42</v>
      </c>
      <c r="BC70" s="259">
        <v>43</v>
      </c>
      <c r="BD70" s="259">
        <v>44</v>
      </c>
      <c r="BE70" s="259">
        <v>45</v>
      </c>
      <c r="BF70" s="259">
        <v>46</v>
      </c>
      <c r="BG70" s="259">
        <v>47</v>
      </c>
      <c r="BH70" s="259">
        <v>48</v>
      </c>
      <c r="BI70" s="259">
        <v>49</v>
      </c>
      <c r="BJ70" s="259">
        <v>50</v>
      </c>
      <c r="BK70" s="259">
        <v>51</v>
      </c>
      <c r="BL70" s="259">
        <v>52</v>
      </c>
      <c r="BM70" s="259">
        <v>53</v>
      </c>
      <c r="BN70" s="259">
        <v>54</v>
      </c>
      <c r="BO70" s="259">
        <v>55</v>
      </c>
      <c r="BP70" s="259">
        <v>56</v>
      </c>
      <c r="BQ70" s="259">
        <v>57</v>
      </c>
      <c r="BR70" s="259">
        <v>58</v>
      </c>
      <c r="BS70" s="259">
        <v>59</v>
      </c>
      <c r="BT70" s="259">
        <v>60</v>
      </c>
      <c r="BU70" s="259">
        <v>61</v>
      </c>
      <c r="BV70" s="259">
        <v>62</v>
      </c>
      <c r="BW70" s="259">
        <v>63</v>
      </c>
      <c r="BX70" s="259">
        <v>64</v>
      </c>
      <c r="BY70" s="259">
        <v>65</v>
      </c>
      <c r="BZ70" s="259">
        <v>66</v>
      </c>
      <c r="CA70" s="259">
        <v>67</v>
      </c>
      <c r="CB70" s="259">
        <v>68</v>
      </c>
      <c r="CC70" s="260"/>
      <c r="CD70" s="260"/>
      <c r="CE70" s="138" t="s">
        <v>390</v>
      </c>
      <c r="CF70" s="138" t="s">
        <v>395</v>
      </c>
      <c r="CG70" s="138" t="s">
        <v>392</v>
      </c>
      <c r="CH70" s="138" t="s">
        <v>393</v>
      </c>
    </row>
    <row r="71" spans="1:86" s="263" customFormat="1" x14ac:dyDescent="0.2">
      <c r="A71" s="261"/>
      <c r="B71" s="636" t="s">
        <v>186</v>
      </c>
      <c r="C71" s="636"/>
      <c r="D71" s="261"/>
      <c r="E71" s="261">
        <f>E6+E14+E45</f>
        <v>404892145</v>
      </c>
      <c r="F71" s="261">
        <f>F6+F14+F45</f>
        <v>364402917</v>
      </c>
      <c r="G71" s="261"/>
      <c r="H71" s="261"/>
      <c r="I71" s="261"/>
      <c r="J71" s="262"/>
      <c r="K71" s="262">
        <f>K6+K14+K45</f>
        <v>524567676</v>
      </c>
      <c r="L71" s="262"/>
      <c r="M71" s="261">
        <f>M6+M14+M45</f>
        <v>5132982</v>
      </c>
      <c r="N71" s="261">
        <f t="shared" ref="N71:BZ71" si="40">N6+N14+N45</f>
        <v>9732160</v>
      </c>
      <c r="O71" s="261">
        <f t="shared" si="40"/>
        <v>9731982</v>
      </c>
      <c r="P71" s="261">
        <f t="shared" si="40"/>
        <v>9731983</v>
      </c>
      <c r="Q71" s="261">
        <f t="shared" si="40"/>
        <v>9731984</v>
      </c>
      <c r="R71" s="261">
        <f t="shared" si="40"/>
        <v>9731985</v>
      </c>
      <c r="S71" s="261">
        <f t="shared" si="40"/>
        <v>9731986</v>
      </c>
      <c r="T71" s="261">
        <f t="shared" si="40"/>
        <v>9731987</v>
      </c>
      <c r="U71" s="261">
        <f t="shared" si="40"/>
        <v>9731988</v>
      </c>
      <c r="V71" s="261">
        <f t="shared" si="40"/>
        <v>9731989</v>
      </c>
      <c r="W71" s="261">
        <f t="shared" si="40"/>
        <v>8013112</v>
      </c>
      <c r="X71" s="261">
        <f t="shared" si="40"/>
        <v>5491253</v>
      </c>
      <c r="Y71" s="261">
        <f t="shared" si="40"/>
        <v>6058704</v>
      </c>
      <c r="Z71" s="261">
        <f t="shared" si="40"/>
        <v>6961705</v>
      </c>
      <c r="AA71" s="261">
        <f t="shared" si="40"/>
        <v>6961706</v>
      </c>
      <c r="AB71" s="261">
        <f t="shared" si="40"/>
        <v>8428707</v>
      </c>
      <c r="AC71" s="261">
        <f t="shared" si="40"/>
        <v>11608566</v>
      </c>
      <c r="AD71" s="261">
        <f t="shared" si="40"/>
        <v>13955597</v>
      </c>
      <c r="AE71" s="261">
        <f t="shared" si="40"/>
        <v>14363498</v>
      </c>
      <c r="AF71" s="261">
        <f t="shared" si="40"/>
        <v>14448935</v>
      </c>
      <c r="AG71" s="261">
        <f t="shared" si="40"/>
        <v>12609429</v>
      </c>
      <c r="AH71" s="261">
        <f t="shared" si="40"/>
        <v>10706848</v>
      </c>
      <c r="AI71" s="261">
        <f t="shared" si="40"/>
        <v>10706849</v>
      </c>
      <c r="AJ71" s="300">
        <f t="shared" si="40"/>
        <v>10845900</v>
      </c>
      <c r="AK71" s="310">
        <f>AK6+AK14+AK45</f>
        <v>10845901</v>
      </c>
      <c r="AL71" s="399"/>
      <c r="AM71" s="302">
        <f t="shared" si="40"/>
        <v>10845902</v>
      </c>
      <c r="AN71" s="261">
        <f t="shared" si="40"/>
        <v>8215203</v>
      </c>
      <c r="AO71" s="261">
        <f t="shared" si="40"/>
        <v>8215204</v>
      </c>
      <c r="AP71" s="261">
        <f t="shared" si="40"/>
        <v>7312205</v>
      </c>
      <c r="AQ71" s="261">
        <f t="shared" si="40"/>
        <v>7312206</v>
      </c>
      <c r="AR71" s="261">
        <f t="shared" si="40"/>
        <v>7312207</v>
      </c>
      <c r="AS71" s="261">
        <f t="shared" si="40"/>
        <v>7312208</v>
      </c>
      <c r="AT71" s="261">
        <f t="shared" si="40"/>
        <v>5886043</v>
      </c>
      <c r="AU71" s="261">
        <f t="shared" si="40"/>
        <v>5512544</v>
      </c>
      <c r="AV71" s="261">
        <f t="shared" si="40"/>
        <v>5512545</v>
      </c>
      <c r="AW71" s="261">
        <f t="shared" si="40"/>
        <v>4045546</v>
      </c>
      <c r="AX71" s="261">
        <f t="shared" si="40"/>
        <v>4045547</v>
      </c>
      <c r="AY71" s="261">
        <f t="shared" si="40"/>
        <v>3584175</v>
      </c>
      <c r="AZ71" s="261">
        <f t="shared" si="40"/>
        <v>3549076</v>
      </c>
      <c r="BA71" s="261">
        <f t="shared" si="40"/>
        <v>3463577</v>
      </c>
      <c r="BB71" s="261">
        <f t="shared" si="40"/>
        <v>2226798</v>
      </c>
      <c r="BC71" s="261">
        <f t="shared" si="40"/>
        <v>1995725</v>
      </c>
      <c r="BD71" s="261">
        <f t="shared" si="40"/>
        <v>1995726</v>
      </c>
      <c r="BE71" s="261">
        <f t="shared" si="40"/>
        <v>1995727</v>
      </c>
      <c r="BF71" s="261">
        <f t="shared" si="40"/>
        <v>1995728</v>
      </c>
      <c r="BG71" s="261">
        <f t="shared" si="40"/>
        <v>1826559</v>
      </c>
      <c r="BH71" s="261">
        <f t="shared" si="40"/>
        <v>1801263</v>
      </c>
      <c r="BI71" s="261">
        <f t="shared" si="40"/>
        <v>1801264</v>
      </c>
      <c r="BJ71" s="261">
        <f t="shared" si="40"/>
        <v>1801265</v>
      </c>
      <c r="BK71" s="261">
        <f t="shared" si="40"/>
        <v>1801266</v>
      </c>
      <c r="BL71" s="261">
        <f t="shared" si="40"/>
        <v>1632806</v>
      </c>
      <c r="BM71" s="261">
        <f t="shared" si="40"/>
        <v>1459355</v>
      </c>
      <c r="BN71" s="261">
        <f t="shared" si="40"/>
        <v>891906</v>
      </c>
      <c r="BO71" s="261">
        <f t="shared" si="40"/>
        <v>891907</v>
      </c>
      <c r="BP71" s="261">
        <f t="shared" si="40"/>
        <v>891908</v>
      </c>
      <c r="BQ71" s="261">
        <f t="shared" si="40"/>
        <v>891909</v>
      </c>
      <c r="BR71" s="261">
        <f t="shared" si="40"/>
        <v>597835</v>
      </c>
      <c r="BS71" s="261">
        <f t="shared" si="40"/>
        <v>440996</v>
      </c>
      <c r="BT71" s="261">
        <f t="shared" si="40"/>
        <v>68151</v>
      </c>
      <c r="BU71" s="261">
        <f t="shared" si="40"/>
        <v>68152</v>
      </c>
      <c r="BV71" s="261">
        <f t="shared" si="40"/>
        <v>68153</v>
      </c>
      <c r="BW71" s="261">
        <f t="shared" si="40"/>
        <v>68154</v>
      </c>
      <c r="BX71" s="261">
        <f t="shared" si="40"/>
        <v>68155</v>
      </c>
      <c r="BY71" s="261">
        <f t="shared" si="40"/>
        <v>68156</v>
      </c>
      <c r="BZ71" s="261">
        <f t="shared" si="40"/>
        <v>68157</v>
      </c>
      <c r="CA71" s="261">
        <f t="shared" ref="CA71:CH71" si="41">CA6+CA14+CA45</f>
        <v>68158</v>
      </c>
      <c r="CB71" s="261">
        <f t="shared" si="41"/>
        <v>68159</v>
      </c>
      <c r="CC71" s="261">
        <f t="shared" si="41"/>
        <v>0</v>
      </c>
      <c r="CD71" s="261">
        <f t="shared" si="41"/>
        <v>0</v>
      </c>
      <c r="CE71" s="261">
        <f t="shared" si="41"/>
        <v>223035636</v>
      </c>
      <c r="CF71" s="261">
        <f t="shared" si="41"/>
        <v>301532040</v>
      </c>
      <c r="CG71" s="261">
        <f t="shared" si="41"/>
        <v>524567676</v>
      </c>
      <c r="CH71" s="261">
        <f t="shared" si="41"/>
        <v>-119675531</v>
      </c>
    </row>
    <row r="72" spans="1:86" s="265" customFormat="1" ht="15" thickBot="1" x14ac:dyDescent="0.25">
      <c r="A72" s="264"/>
      <c r="B72" s="264" t="s">
        <v>187</v>
      </c>
      <c r="C72" s="264"/>
      <c r="D72" s="264"/>
      <c r="E72" s="264"/>
      <c r="F72" s="264"/>
      <c r="G72" s="264"/>
      <c r="H72" s="264"/>
      <c r="I72" s="264"/>
      <c r="J72" s="264"/>
      <c r="K72" s="264"/>
      <c r="L72" s="264"/>
      <c r="M72" s="264">
        <f>M71</f>
        <v>5132982</v>
      </c>
      <c r="N72" s="264">
        <f t="shared" ref="N72:BZ72" si="42">M72+N71</f>
        <v>14865142</v>
      </c>
      <c r="O72" s="264">
        <f t="shared" si="42"/>
        <v>24597124</v>
      </c>
      <c r="P72" s="264">
        <f t="shared" si="42"/>
        <v>34329107</v>
      </c>
      <c r="Q72" s="264">
        <f t="shared" si="42"/>
        <v>44061091</v>
      </c>
      <c r="R72" s="264">
        <f t="shared" si="42"/>
        <v>53793076</v>
      </c>
      <c r="S72" s="264">
        <f t="shared" si="42"/>
        <v>63525062</v>
      </c>
      <c r="T72" s="264">
        <f t="shared" si="42"/>
        <v>73257049</v>
      </c>
      <c r="U72" s="264">
        <f t="shared" si="42"/>
        <v>82989037</v>
      </c>
      <c r="V72" s="264">
        <f t="shared" si="42"/>
        <v>92721026</v>
      </c>
      <c r="W72" s="264">
        <f t="shared" si="42"/>
        <v>100734138</v>
      </c>
      <c r="X72" s="264">
        <f t="shared" si="42"/>
        <v>106225391</v>
      </c>
      <c r="Y72" s="264">
        <f t="shared" si="42"/>
        <v>112284095</v>
      </c>
      <c r="Z72" s="264">
        <f t="shared" si="42"/>
        <v>119245800</v>
      </c>
      <c r="AA72" s="264">
        <f t="shared" si="42"/>
        <v>126207506</v>
      </c>
      <c r="AB72" s="264">
        <f t="shared" si="42"/>
        <v>134636213</v>
      </c>
      <c r="AC72" s="264">
        <f t="shared" si="42"/>
        <v>146244779</v>
      </c>
      <c r="AD72" s="264">
        <f t="shared" si="42"/>
        <v>160200376</v>
      </c>
      <c r="AE72" s="264">
        <f t="shared" si="42"/>
        <v>174563874</v>
      </c>
      <c r="AF72" s="264">
        <f t="shared" si="42"/>
        <v>189012809</v>
      </c>
      <c r="AG72" s="264">
        <f t="shared" si="42"/>
        <v>201622238</v>
      </c>
      <c r="AH72" s="264">
        <f t="shared" si="42"/>
        <v>212329086</v>
      </c>
      <c r="AI72" s="264">
        <f t="shared" si="42"/>
        <v>223035935</v>
      </c>
      <c r="AJ72" s="301">
        <f t="shared" si="42"/>
        <v>233881835</v>
      </c>
      <c r="AK72" s="311">
        <f t="shared" si="42"/>
        <v>244727736</v>
      </c>
      <c r="AL72" s="404"/>
      <c r="AM72" s="303">
        <f>AK72+AM71</f>
        <v>255573638</v>
      </c>
      <c r="AN72" s="264">
        <f t="shared" si="42"/>
        <v>263788841</v>
      </c>
      <c r="AO72" s="264">
        <f t="shared" si="42"/>
        <v>272004045</v>
      </c>
      <c r="AP72" s="264">
        <f t="shared" si="42"/>
        <v>279316250</v>
      </c>
      <c r="AQ72" s="264">
        <f t="shared" si="42"/>
        <v>286628456</v>
      </c>
      <c r="AR72" s="264">
        <f t="shared" si="42"/>
        <v>293940663</v>
      </c>
      <c r="AS72" s="264">
        <f t="shared" si="42"/>
        <v>301252871</v>
      </c>
      <c r="AT72" s="264">
        <f t="shared" si="42"/>
        <v>307138914</v>
      </c>
      <c r="AU72" s="264">
        <f t="shared" si="42"/>
        <v>312651458</v>
      </c>
      <c r="AV72" s="264">
        <f t="shared" si="42"/>
        <v>318164003</v>
      </c>
      <c r="AW72" s="264">
        <f t="shared" si="42"/>
        <v>322209549</v>
      </c>
      <c r="AX72" s="264">
        <f t="shared" si="42"/>
        <v>326255096</v>
      </c>
      <c r="AY72" s="264">
        <f t="shared" si="42"/>
        <v>329839271</v>
      </c>
      <c r="AZ72" s="264">
        <f t="shared" si="42"/>
        <v>333388347</v>
      </c>
      <c r="BA72" s="264">
        <f t="shared" si="42"/>
        <v>336851924</v>
      </c>
      <c r="BB72" s="264">
        <f t="shared" si="42"/>
        <v>339078722</v>
      </c>
      <c r="BC72" s="264">
        <f t="shared" si="42"/>
        <v>341074447</v>
      </c>
      <c r="BD72" s="264">
        <f t="shared" si="42"/>
        <v>343070173</v>
      </c>
      <c r="BE72" s="264">
        <f t="shared" si="42"/>
        <v>345065900</v>
      </c>
      <c r="BF72" s="264">
        <f t="shared" si="42"/>
        <v>347061628</v>
      </c>
      <c r="BG72" s="264">
        <f t="shared" si="42"/>
        <v>348888187</v>
      </c>
      <c r="BH72" s="264">
        <f t="shared" si="42"/>
        <v>350689450</v>
      </c>
      <c r="BI72" s="264">
        <f t="shared" si="42"/>
        <v>352490714</v>
      </c>
      <c r="BJ72" s="264">
        <f t="shared" si="42"/>
        <v>354291979</v>
      </c>
      <c r="BK72" s="264">
        <f t="shared" si="42"/>
        <v>356093245</v>
      </c>
      <c r="BL72" s="264">
        <f t="shared" si="42"/>
        <v>357726051</v>
      </c>
      <c r="BM72" s="264">
        <f t="shared" si="42"/>
        <v>359185406</v>
      </c>
      <c r="BN72" s="264">
        <f t="shared" si="42"/>
        <v>360077312</v>
      </c>
      <c r="BO72" s="264">
        <f t="shared" si="42"/>
        <v>360969219</v>
      </c>
      <c r="BP72" s="264">
        <f t="shared" si="42"/>
        <v>361861127</v>
      </c>
      <c r="BQ72" s="264">
        <f t="shared" si="42"/>
        <v>362753036</v>
      </c>
      <c r="BR72" s="264">
        <f t="shared" si="42"/>
        <v>363350871</v>
      </c>
      <c r="BS72" s="264">
        <f t="shared" si="42"/>
        <v>363791867</v>
      </c>
      <c r="BT72" s="264">
        <f t="shared" si="42"/>
        <v>363860018</v>
      </c>
      <c r="BU72" s="264">
        <f t="shared" si="42"/>
        <v>363928170</v>
      </c>
      <c r="BV72" s="264">
        <f t="shared" si="42"/>
        <v>363996323</v>
      </c>
      <c r="BW72" s="264">
        <f t="shared" si="42"/>
        <v>364064477</v>
      </c>
      <c r="BX72" s="264">
        <f t="shared" si="42"/>
        <v>364132632</v>
      </c>
      <c r="BY72" s="264">
        <f t="shared" si="42"/>
        <v>364200788</v>
      </c>
      <c r="BZ72" s="264">
        <f t="shared" si="42"/>
        <v>364268945</v>
      </c>
      <c r="CA72" s="264">
        <f t="shared" ref="CA72:CB72" si="43">BZ72+CA71</f>
        <v>364337103</v>
      </c>
      <c r="CB72" s="264">
        <f t="shared" si="43"/>
        <v>364405262</v>
      </c>
      <c r="CC72" s="264">
        <f>CB72+CC71</f>
        <v>364405262</v>
      </c>
      <c r="CD72" s="264">
        <f>CC72+CD71</f>
        <v>364405262</v>
      </c>
      <c r="CE72" s="264"/>
      <c r="CF72" s="264"/>
      <c r="CG72" s="264"/>
      <c r="CH72" s="264"/>
    </row>
    <row r="73" spans="1:86" x14ac:dyDescent="0.2">
      <c r="AF73" s="135"/>
    </row>
    <row r="74" spans="1:86" x14ac:dyDescent="0.2">
      <c r="AF74" s="135"/>
    </row>
    <row r="75" spans="1:86" x14ac:dyDescent="0.2">
      <c r="AF75" s="135"/>
    </row>
    <row r="76" spans="1:86" x14ac:dyDescent="0.2">
      <c r="AF76" s="135"/>
    </row>
    <row r="77" spans="1:86" x14ac:dyDescent="0.2">
      <c r="AF77" s="135"/>
    </row>
    <row r="78" spans="1:86" x14ac:dyDescent="0.2">
      <c r="AF78" s="135"/>
    </row>
    <row r="79" spans="1:86" x14ac:dyDescent="0.2">
      <c r="AF79" s="135"/>
    </row>
    <row r="80" spans="1:86" x14ac:dyDescent="0.2">
      <c r="AF80" s="135"/>
    </row>
    <row r="81" spans="32:32" x14ac:dyDescent="0.2">
      <c r="AF81" s="135"/>
    </row>
  </sheetData>
  <mergeCells count="8">
    <mergeCell ref="B70:C70"/>
    <mergeCell ref="B71:C71"/>
    <mergeCell ref="B2:D2"/>
    <mergeCell ref="B6:D6"/>
    <mergeCell ref="B14:D14"/>
    <mergeCell ref="B15:D15"/>
    <mergeCell ref="B45:D45"/>
    <mergeCell ref="B46:D46"/>
  </mergeCells>
  <phoneticPr fontId="2"/>
  <pageMargins left="0.59055118110236227" right="0.39370078740157483" top="0.59055118110236227" bottom="0.78740157480314965" header="0.51181102362204722" footer="0.51181102362204722"/>
  <pageSetup paperSize="8" scale="75" pageOrder="overThenDown"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F111"/>
  <sheetViews>
    <sheetView workbookViewId="0"/>
  </sheetViews>
  <sheetFormatPr defaultColWidth="9" defaultRowHeight="13.5" customHeight="1" x14ac:dyDescent="0.2"/>
  <cols>
    <col min="1" max="1" width="9" style="54"/>
    <col min="2" max="7" width="3" style="54" customWidth="1"/>
    <col min="8" max="8" width="2.109375" style="54" customWidth="1"/>
    <col min="9" max="9" width="3" style="54" hidden="1" customWidth="1"/>
    <col min="10" max="23" width="3" style="54" customWidth="1"/>
    <col min="24" max="24" width="0.109375" style="54" customWidth="1"/>
    <col min="25" max="32" width="3" style="54" customWidth="1"/>
    <col min="33" max="33" width="0.21875" style="54" customWidth="1"/>
    <col min="34" max="34" width="3" style="54" customWidth="1"/>
    <col min="35" max="35" width="6.6640625" style="54" customWidth="1"/>
    <col min="36" max="36" width="6.77734375" style="54" customWidth="1"/>
    <col min="37" max="40" width="3" style="54" customWidth="1"/>
    <col min="41" max="41" width="0.33203125" style="54" customWidth="1"/>
    <col min="42" max="42" width="3" style="54" customWidth="1"/>
    <col min="43" max="43" width="0.21875" style="54" customWidth="1"/>
    <col min="44" max="44" width="0.109375" style="54" customWidth="1"/>
    <col min="45" max="50" width="3" style="54" customWidth="1"/>
    <col min="51" max="53" width="3" style="54" hidden="1" customWidth="1"/>
    <col min="54" max="57" width="3" style="54" customWidth="1"/>
    <col min="58" max="59" width="2.88671875" style="54" customWidth="1"/>
    <col min="60" max="63" width="2.88671875" style="54" hidden="1" customWidth="1"/>
    <col min="64" max="71" width="2.88671875" style="54" customWidth="1"/>
    <col min="72" max="75" width="2.88671875" style="54" hidden="1" customWidth="1"/>
    <col min="76" max="82" width="2.88671875" style="54" customWidth="1"/>
    <col min="83" max="87" width="1.21875" style="54" customWidth="1"/>
    <col min="88" max="92" width="2.88671875" style="54" customWidth="1"/>
    <col min="93" max="108" width="1.21875" style="54" customWidth="1"/>
    <col min="109" max="109" width="5.6640625" style="54" customWidth="1"/>
    <col min="110" max="110" width="2.88671875" style="54" customWidth="1"/>
    <col min="111" max="16384" width="9" style="54"/>
  </cols>
  <sheetData>
    <row r="1" spans="2:110" ht="13.5" customHeight="1" thickBot="1" x14ac:dyDescent="0.25"/>
    <row r="2" spans="2:110" ht="13.5" customHeight="1" x14ac:dyDescent="0.2">
      <c r="B2" s="970" t="s">
        <v>0</v>
      </c>
      <c r="C2" s="897"/>
      <c r="D2" s="897"/>
      <c r="E2" s="897"/>
      <c r="F2" s="897"/>
      <c r="G2" s="897"/>
      <c r="H2" s="897"/>
      <c r="I2" s="897"/>
      <c r="J2" s="897"/>
      <c r="K2" s="897"/>
      <c r="L2" s="897"/>
      <c r="M2" s="897"/>
      <c r="N2" s="897"/>
      <c r="O2" s="898"/>
      <c r="P2" s="973" t="s">
        <v>1</v>
      </c>
      <c r="Q2" s="974"/>
      <c r="R2" s="974"/>
      <c r="S2" s="974"/>
      <c r="T2" s="974"/>
      <c r="U2" s="974"/>
      <c r="V2" s="974"/>
      <c r="W2" s="974"/>
      <c r="X2" s="974"/>
      <c r="Y2" s="974"/>
      <c r="Z2" s="975"/>
      <c r="AA2" s="896" t="s">
        <v>2</v>
      </c>
      <c r="AB2" s="897"/>
      <c r="AC2" s="897"/>
      <c r="AD2" s="897"/>
      <c r="AE2" s="897"/>
      <c r="AF2" s="897"/>
      <c r="AG2" s="897"/>
      <c r="AH2" s="897"/>
      <c r="AI2" s="897"/>
      <c r="AJ2" s="898"/>
      <c r="AK2" s="896" t="s">
        <v>3</v>
      </c>
      <c r="AL2" s="897"/>
      <c r="AM2" s="897"/>
      <c r="AN2" s="897"/>
      <c r="AO2" s="897"/>
      <c r="AP2" s="897"/>
      <c r="AQ2" s="897"/>
      <c r="AR2" s="897"/>
      <c r="AS2" s="897"/>
      <c r="AT2" s="897"/>
      <c r="AU2" s="898"/>
      <c r="AV2" s="973" t="s">
        <v>4</v>
      </c>
      <c r="AW2" s="974"/>
      <c r="AX2" s="974"/>
      <c r="AY2" s="974"/>
      <c r="AZ2" s="974"/>
      <c r="BA2" s="974"/>
      <c r="BB2" s="974"/>
      <c r="BC2" s="974"/>
      <c r="BD2" s="974"/>
      <c r="BE2" s="975"/>
      <c r="BF2" s="896" t="s">
        <v>5</v>
      </c>
      <c r="BG2" s="897"/>
      <c r="BH2" s="897"/>
      <c r="BI2" s="897"/>
      <c r="BJ2" s="897"/>
      <c r="BK2" s="897"/>
      <c r="BL2" s="897"/>
      <c r="BM2" s="897"/>
      <c r="BN2" s="897"/>
      <c r="BO2" s="897"/>
      <c r="BP2" s="897"/>
      <c r="BQ2" s="897"/>
      <c r="BR2" s="897"/>
      <c r="BS2" s="897"/>
      <c r="BT2" s="897"/>
      <c r="BU2" s="897"/>
      <c r="BV2" s="897"/>
      <c r="BW2" s="897"/>
      <c r="BX2" s="897"/>
      <c r="BY2" s="897"/>
      <c r="BZ2" s="897"/>
      <c r="CA2" s="897"/>
      <c r="CB2" s="897"/>
      <c r="CC2" s="897"/>
      <c r="CD2" s="897"/>
      <c r="CE2" s="897"/>
      <c r="CF2" s="897"/>
      <c r="CG2" s="897"/>
      <c r="CH2" s="897"/>
      <c r="CI2" s="897"/>
      <c r="CJ2" s="897"/>
      <c r="CK2" s="897"/>
      <c r="CL2" s="898"/>
      <c r="CM2" s="923" t="s">
        <v>6</v>
      </c>
      <c r="CN2" s="924"/>
      <c r="CO2" s="924"/>
      <c r="CP2" s="924"/>
      <c r="CQ2" s="924"/>
      <c r="CR2" s="924"/>
      <c r="CS2" s="924"/>
      <c r="CT2" s="924"/>
      <c r="CU2" s="924"/>
      <c r="CV2" s="958"/>
      <c r="CW2" s="923" t="s">
        <v>7</v>
      </c>
      <c r="CX2" s="924"/>
      <c r="CY2" s="924"/>
      <c r="CZ2" s="924"/>
      <c r="DA2" s="924"/>
      <c r="DB2" s="924"/>
      <c r="DC2" s="924"/>
      <c r="DD2" s="924"/>
      <c r="DE2" s="924"/>
      <c r="DF2" s="925"/>
    </row>
    <row r="3" spans="2:110" ht="13.5" customHeight="1" x14ac:dyDescent="0.2">
      <c r="B3" s="971"/>
      <c r="C3" s="845"/>
      <c r="D3" s="845"/>
      <c r="E3" s="845"/>
      <c r="F3" s="845"/>
      <c r="G3" s="845"/>
      <c r="H3" s="845"/>
      <c r="I3" s="845"/>
      <c r="J3" s="845"/>
      <c r="K3" s="845"/>
      <c r="L3" s="845"/>
      <c r="M3" s="845"/>
      <c r="N3" s="845"/>
      <c r="O3" s="846"/>
      <c r="P3" s="964"/>
      <c r="Q3" s="965"/>
      <c r="R3" s="965"/>
      <c r="S3" s="965"/>
      <c r="T3" s="965"/>
      <c r="U3" s="965"/>
      <c r="V3" s="965"/>
      <c r="W3" s="965"/>
      <c r="X3" s="965"/>
      <c r="Y3" s="965"/>
      <c r="Z3" s="966"/>
      <c r="AA3" s="844"/>
      <c r="AB3" s="845"/>
      <c r="AC3" s="845"/>
      <c r="AD3" s="845"/>
      <c r="AE3" s="845"/>
      <c r="AF3" s="845"/>
      <c r="AG3" s="845"/>
      <c r="AH3" s="845"/>
      <c r="AI3" s="845"/>
      <c r="AJ3" s="846"/>
      <c r="AK3" s="844"/>
      <c r="AL3" s="845"/>
      <c r="AM3" s="845"/>
      <c r="AN3" s="845"/>
      <c r="AO3" s="845"/>
      <c r="AP3" s="845"/>
      <c r="AQ3" s="845"/>
      <c r="AR3" s="845"/>
      <c r="AS3" s="845"/>
      <c r="AT3" s="845"/>
      <c r="AU3" s="846"/>
      <c r="AV3" s="964"/>
      <c r="AW3" s="965"/>
      <c r="AX3" s="965"/>
      <c r="AY3" s="965"/>
      <c r="AZ3" s="965"/>
      <c r="BA3" s="965"/>
      <c r="BB3" s="965"/>
      <c r="BC3" s="965"/>
      <c r="BD3" s="965"/>
      <c r="BE3" s="966"/>
      <c r="BF3" s="841"/>
      <c r="BG3" s="842"/>
      <c r="BH3" s="842"/>
      <c r="BI3" s="842"/>
      <c r="BJ3" s="842"/>
      <c r="BK3" s="842"/>
      <c r="BL3" s="842"/>
      <c r="BM3" s="842"/>
      <c r="BN3" s="842"/>
      <c r="BO3" s="842"/>
      <c r="BP3" s="842"/>
      <c r="BQ3" s="842"/>
      <c r="BR3" s="842"/>
      <c r="BS3" s="842"/>
      <c r="BT3" s="842"/>
      <c r="BU3" s="842"/>
      <c r="BV3" s="842"/>
      <c r="BW3" s="842"/>
      <c r="BX3" s="842"/>
      <c r="BY3" s="842"/>
      <c r="BZ3" s="842"/>
      <c r="CA3" s="842"/>
      <c r="CB3" s="842"/>
      <c r="CC3" s="842"/>
      <c r="CD3" s="842"/>
      <c r="CE3" s="842"/>
      <c r="CF3" s="842"/>
      <c r="CG3" s="842"/>
      <c r="CH3" s="842"/>
      <c r="CI3" s="842"/>
      <c r="CJ3" s="842"/>
      <c r="CK3" s="842"/>
      <c r="CL3" s="843"/>
      <c r="CM3" s="926"/>
      <c r="CN3" s="927"/>
      <c r="CO3" s="927"/>
      <c r="CP3" s="927"/>
      <c r="CQ3" s="927"/>
      <c r="CR3" s="927"/>
      <c r="CS3" s="927"/>
      <c r="CT3" s="927"/>
      <c r="CU3" s="927"/>
      <c r="CV3" s="959"/>
      <c r="CW3" s="926"/>
      <c r="CX3" s="927"/>
      <c r="CY3" s="927"/>
      <c r="CZ3" s="927"/>
      <c r="DA3" s="927"/>
      <c r="DB3" s="927"/>
      <c r="DC3" s="927"/>
      <c r="DD3" s="927"/>
      <c r="DE3" s="927"/>
      <c r="DF3" s="928"/>
    </row>
    <row r="4" spans="2:110" ht="13.5" customHeight="1" x14ac:dyDescent="0.2">
      <c r="B4" s="971"/>
      <c r="C4" s="845"/>
      <c r="D4" s="845"/>
      <c r="E4" s="845"/>
      <c r="F4" s="845"/>
      <c r="G4" s="845"/>
      <c r="H4" s="845"/>
      <c r="I4" s="845"/>
      <c r="J4" s="845"/>
      <c r="K4" s="845"/>
      <c r="L4" s="845"/>
      <c r="M4" s="845"/>
      <c r="N4" s="845"/>
      <c r="O4" s="846"/>
      <c r="P4" s="964"/>
      <c r="Q4" s="965"/>
      <c r="R4" s="965"/>
      <c r="S4" s="965"/>
      <c r="T4" s="965"/>
      <c r="U4" s="965"/>
      <c r="V4" s="965"/>
      <c r="W4" s="965"/>
      <c r="X4" s="965"/>
      <c r="Y4" s="965"/>
      <c r="Z4" s="966"/>
      <c r="AA4" s="844"/>
      <c r="AB4" s="845"/>
      <c r="AC4" s="845"/>
      <c r="AD4" s="845"/>
      <c r="AE4" s="845"/>
      <c r="AF4" s="845"/>
      <c r="AG4" s="845"/>
      <c r="AH4" s="845"/>
      <c r="AI4" s="845"/>
      <c r="AJ4" s="846"/>
      <c r="AK4" s="844"/>
      <c r="AL4" s="845"/>
      <c r="AM4" s="845"/>
      <c r="AN4" s="845"/>
      <c r="AO4" s="845"/>
      <c r="AP4" s="845"/>
      <c r="AQ4" s="845"/>
      <c r="AR4" s="845"/>
      <c r="AS4" s="845"/>
      <c r="AT4" s="845"/>
      <c r="AU4" s="846"/>
      <c r="AV4" s="964"/>
      <c r="AW4" s="965"/>
      <c r="AX4" s="965"/>
      <c r="AY4" s="965"/>
      <c r="AZ4" s="965"/>
      <c r="BA4" s="965"/>
      <c r="BB4" s="965"/>
      <c r="BC4" s="965"/>
      <c r="BD4" s="965"/>
      <c r="BE4" s="966"/>
      <c r="BF4" s="828" t="s">
        <v>2</v>
      </c>
      <c r="BG4" s="829"/>
      <c r="BH4" s="829"/>
      <c r="BI4" s="829"/>
      <c r="BJ4" s="829"/>
      <c r="BK4" s="829"/>
      <c r="BL4" s="829"/>
      <c r="BM4" s="829"/>
      <c r="BN4" s="829"/>
      <c r="BO4" s="829"/>
      <c r="BP4" s="830"/>
      <c r="BQ4" s="828" t="s">
        <v>3</v>
      </c>
      <c r="BR4" s="829"/>
      <c r="BS4" s="829"/>
      <c r="BT4" s="829"/>
      <c r="BU4" s="829"/>
      <c r="BV4" s="829"/>
      <c r="BW4" s="829"/>
      <c r="BX4" s="829"/>
      <c r="BY4" s="829"/>
      <c r="BZ4" s="829"/>
      <c r="CA4" s="830"/>
      <c r="CB4" s="961" t="s">
        <v>8</v>
      </c>
      <c r="CC4" s="962"/>
      <c r="CD4" s="962"/>
      <c r="CE4" s="962"/>
      <c r="CF4" s="962"/>
      <c r="CG4" s="962"/>
      <c r="CH4" s="962"/>
      <c r="CI4" s="962"/>
      <c r="CJ4" s="962"/>
      <c r="CK4" s="962"/>
      <c r="CL4" s="963"/>
      <c r="CM4" s="926"/>
      <c r="CN4" s="927"/>
      <c r="CO4" s="927"/>
      <c r="CP4" s="927"/>
      <c r="CQ4" s="927"/>
      <c r="CR4" s="927"/>
      <c r="CS4" s="927"/>
      <c r="CT4" s="927"/>
      <c r="CU4" s="927"/>
      <c r="CV4" s="959"/>
      <c r="CW4" s="926"/>
      <c r="CX4" s="927"/>
      <c r="CY4" s="927"/>
      <c r="CZ4" s="927"/>
      <c r="DA4" s="927"/>
      <c r="DB4" s="927"/>
      <c r="DC4" s="927"/>
      <c r="DD4" s="927"/>
      <c r="DE4" s="927"/>
      <c r="DF4" s="928"/>
    </row>
    <row r="5" spans="2:110" ht="13.5" customHeight="1" x14ac:dyDescent="0.2">
      <c r="B5" s="971"/>
      <c r="C5" s="845"/>
      <c r="D5" s="845"/>
      <c r="E5" s="845"/>
      <c r="F5" s="845"/>
      <c r="G5" s="845"/>
      <c r="H5" s="845"/>
      <c r="I5" s="845"/>
      <c r="J5" s="845"/>
      <c r="K5" s="845"/>
      <c r="L5" s="845"/>
      <c r="M5" s="845"/>
      <c r="N5" s="845"/>
      <c r="O5" s="846"/>
      <c r="P5" s="964"/>
      <c r="Q5" s="965"/>
      <c r="R5" s="965"/>
      <c r="S5" s="965"/>
      <c r="T5" s="965"/>
      <c r="U5" s="965"/>
      <c r="V5" s="965"/>
      <c r="W5" s="965"/>
      <c r="X5" s="965"/>
      <c r="Y5" s="965"/>
      <c r="Z5" s="966"/>
      <c r="AA5" s="844"/>
      <c r="AB5" s="845"/>
      <c r="AC5" s="845"/>
      <c r="AD5" s="845"/>
      <c r="AE5" s="845"/>
      <c r="AF5" s="845"/>
      <c r="AG5" s="845"/>
      <c r="AH5" s="845"/>
      <c r="AI5" s="845"/>
      <c r="AJ5" s="846"/>
      <c r="AK5" s="844"/>
      <c r="AL5" s="845"/>
      <c r="AM5" s="845"/>
      <c r="AN5" s="845"/>
      <c r="AO5" s="845"/>
      <c r="AP5" s="845"/>
      <c r="AQ5" s="845"/>
      <c r="AR5" s="845"/>
      <c r="AS5" s="845"/>
      <c r="AT5" s="845"/>
      <c r="AU5" s="846"/>
      <c r="AV5" s="964"/>
      <c r="AW5" s="965"/>
      <c r="AX5" s="965"/>
      <c r="AY5" s="965"/>
      <c r="AZ5" s="965"/>
      <c r="BA5" s="965"/>
      <c r="BB5" s="965"/>
      <c r="BC5" s="965"/>
      <c r="BD5" s="965"/>
      <c r="BE5" s="966"/>
      <c r="BF5" s="844"/>
      <c r="BG5" s="845"/>
      <c r="BH5" s="845"/>
      <c r="BI5" s="845"/>
      <c r="BJ5" s="845"/>
      <c r="BK5" s="845"/>
      <c r="BL5" s="845"/>
      <c r="BM5" s="845"/>
      <c r="BN5" s="845"/>
      <c r="BO5" s="845"/>
      <c r="BP5" s="846"/>
      <c r="BQ5" s="844"/>
      <c r="BR5" s="845"/>
      <c r="BS5" s="845"/>
      <c r="BT5" s="845"/>
      <c r="BU5" s="845"/>
      <c r="BV5" s="845"/>
      <c r="BW5" s="845"/>
      <c r="BX5" s="845"/>
      <c r="BY5" s="845"/>
      <c r="BZ5" s="845"/>
      <c r="CA5" s="846"/>
      <c r="CB5" s="964"/>
      <c r="CC5" s="965"/>
      <c r="CD5" s="965"/>
      <c r="CE5" s="965"/>
      <c r="CF5" s="965"/>
      <c r="CG5" s="965"/>
      <c r="CH5" s="965"/>
      <c r="CI5" s="965"/>
      <c r="CJ5" s="965"/>
      <c r="CK5" s="965"/>
      <c r="CL5" s="966"/>
      <c r="CM5" s="926"/>
      <c r="CN5" s="927"/>
      <c r="CO5" s="927"/>
      <c r="CP5" s="927"/>
      <c r="CQ5" s="927"/>
      <c r="CR5" s="927"/>
      <c r="CS5" s="927"/>
      <c r="CT5" s="927"/>
      <c r="CU5" s="927"/>
      <c r="CV5" s="959"/>
      <c r="CW5" s="926"/>
      <c r="CX5" s="927"/>
      <c r="CY5" s="927"/>
      <c r="CZ5" s="927"/>
      <c r="DA5" s="927"/>
      <c r="DB5" s="927"/>
      <c r="DC5" s="927"/>
      <c r="DD5" s="927"/>
      <c r="DE5" s="927"/>
      <c r="DF5" s="928"/>
    </row>
    <row r="6" spans="2:110" ht="13.5" customHeight="1" x14ac:dyDescent="0.2">
      <c r="B6" s="972"/>
      <c r="C6" s="842"/>
      <c r="D6" s="842"/>
      <c r="E6" s="842"/>
      <c r="F6" s="842"/>
      <c r="G6" s="842"/>
      <c r="H6" s="842"/>
      <c r="I6" s="842"/>
      <c r="J6" s="842"/>
      <c r="K6" s="842"/>
      <c r="L6" s="842"/>
      <c r="M6" s="842"/>
      <c r="N6" s="842"/>
      <c r="O6" s="843"/>
      <c r="P6" s="967"/>
      <c r="Q6" s="968"/>
      <c r="R6" s="968"/>
      <c r="S6" s="968"/>
      <c r="T6" s="968"/>
      <c r="U6" s="968"/>
      <c r="V6" s="968"/>
      <c r="W6" s="968"/>
      <c r="X6" s="968"/>
      <c r="Y6" s="968"/>
      <c r="Z6" s="969"/>
      <c r="AA6" s="841"/>
      <c r="AB6" s="842"/>
      <c r="AC6" s="842"/>
      <c r="AD6" s="842"/>
      <c r="AE6" s="842"/>
      <c r="AF6" s="842"/>
      <c r="AG6" s="842"/>
      <c r="AH6" s="842"/>
      <c r="AI6" s="842"/>
      <c r="AJ6" s="843"/>
      <c r="AK6" s="841"/>
      <c r="AL6" s="842"/>
      <c r="AM6" s="842"/>
      <c r="AN6" s="842"/>
      <c r="AO6" s="842"/>
      <c r="AP6" s="842"/>
      <c r="AQ6" s="842"/>
      <c r="AR6" s="842"/>
      <c r="AS6" s="842"/>
      <c r="AT6" s="842"/>
      <c r="AU6" s="843"/>
      <c r="AV6" s="967"/>
      <c r="AW6" s="968"/>
      <c r="AX6" s="968"/>
      <c r="AY6" s="968"/>
      <c r="AZ6" s="968"/>
      <c r="BA6" s="968"/>
      <c r="BB6" s="968"/>
      <c r="BC6" s="968"/>
      <c r="BD6" s="968"/>
      <c r="BE6" s="969"/>
      <c r="BF6" s="841"/>
      <c r="BG6" s="842"/>
      <c r="BH6" s="842"/>
      <c r="BI6" s="842"/>
      <c r="BJ6" s="842"/>
      <c r="BK6" s="842"/>
      <c r="BL6" s="842"/>
      <c r="BM6" s="842"/>
      <c r="BN6" s="842"/>
      <c r="BO6" s="842"/>
      <c r="BP6" s="843"/>
      <c r="BQ6" s="841"/>
      <c r="BR6" s="842"/>
      <c r="BS6" s="842"/>
      <c r="BT6" s="842"/>
      <c r="BU6" s="842"/>
      <c r="BV6" s="842"/>
      <c r="BW6" s="842"/>
      <c r="BX6" s="842"/>
      <c r="BY6" s="842"/>
      <c r="BZ6" s="842"/>
      <c r="CA6" s="843"/>
      <c r="CB6" s="967"/>
      <c r="CC6" s="968"/>
      <c r="CD6" s="968"/>
      <c r="CE6" s="968"/>
      <c r="CF6" s="968"/>
      <c r="CG6" s="968"/>
      <c r="CH6" s="968"/>
      <c r="CI6" s="968"/>
      <c r="CJ6" s="968"/>
      <c r="CK6" s="968"/>
      <c r="CL6" s="969"/>
      <c r="CM6" s="929"/>
      <c r="CN6" s="930"/>
      <c r="CO6" s="930"/>
      <c r="CP6" s="930"/>
      <c r="CQ6" s="930"/>
      <c r="CR6" s="930"/>
      <c r="CS6" s="930"/>
      <c r="CT6" s="930"/>
      <c r="CU6" s="930"/>
      <c r="CV6" s="960"/>
      <c r="CW6" s="929"/>
      <c r="CX6" s="930"/>
      <c r="CY6" s="930"/>
      <c r="CZ6" s="930"/>
      <c r="DA6" s="930"/>
      <c r="DB6" s="930"/>
      <c r="DC6" s="930"/>
      <c r="DD6" s="930"/>
      <c r="DE6" s="930"/>
      <c r="DF6" s="931"/>
    </row>
    <row r="7" spans="2:110" ht="13.5" customHeight="1" x14ac:dyDescent="0.2">
      <c r="B7" s="56"/>
      <c r="C7" s="848" t="s">
        <v>9</v>
      </c>
      <c r="D7" s="848"/>
      <c r="E7" s="848"/>
      <c r="F7" s="848"/>
      <c r="G7" s="848"/>
      <c r="H7" s="848"/>
      <c r="I7" s="848"/>
      <c r="J7" s="848"/>
      <c r="K7" s="848"/>
      <c r="L7" s="848"/>
      <c r="M7" s="848"/>
      <c r="N7" s="848"/>
      <c r="O7" s="57"/>
      <c r="P7" s="947">
        <v>4544120</v>
      </c>
      <c r="Q7" s="948"/>
      <c r="R7" s="948"/>
      <c r="S7" s="948"/>
      <c r="T7" s="948"/>
      <c r="U7" s="948"/>
      <c r="V7" s="948"/>
      <c r="W7" s="948"/>
      <c r="X7" s="948"/>
      <c r="Y7" s="948"/>
      <c r="Z7" s="949"/>
      <c r="AA7" s="886">
        <v>0</v>
      </c>
      <c r="AB7" s="887"/>
      <c r="AC7" s="887"/>
      <c r="AD7" s="887"/>
      <c r="AE7" s="887"/>
      <c r="AF7" s="887"/>
      <c r="AG7" s="887"/>
      <c r="AH7" s="887"/>
      <c r="AI7" s="887"/>
      <c r="AJ7" s="887"/>
      <c r="AK7" s="917">
        <v>0</v>
      </c>
      <c r="AL7" s="953"/>
      <c r="AM7" s="953"/>
      <c r="AN7" s="953"/>
      <c r="AO7" s="953"/>
      <c r="AP7" s="953"/>
      <c r="AQ7" s="953"/>
      <c r="AR7" s="953"/>
      <c r="AS7" s="953"/>
      <c r="AT7" s="953"/>
      <c r="AU7" s="954"/>
      <c r="AV7" s="932">
        <f>P7+AA7-AK7</f>
        <v>4544120</v>
      </c>
      <c r="AW7" s="933"/>
      <c r="AX7" s="933"/>
      <c r="AY7" s="933"/>
      <c r="AZ7" s="933"/>
      <c r="BA7" s="933"/>
      <c r="BB7" s="933"/>
      <c r="BC7" s="933"/>
      <c r="BD7" s="933"/>
      <c r="BE7" s="934"/>
      <c r="BF7" s="886">
        <v>0</v>
      </c>
      <c r="BG7" s="887"/>
      <c r="BH7" s="887"/>
      <c r="BI7" s="887"/>
      <c r="BJ7" s="887"/>
      <c r="BK7" s="887"/>
      <c r="BL7" s="887"/>
      <c r="BM7" s="887"/>
      <c r="BN7" s="887"/>
      <c r="BO7" s="887"/>
      <c r="BP7" s="887"/>
      <c r="BQ7" s="886">
        <v>0</v>
      </c>
      <c r="BR7" s="887"/>
      <c r="BS7" s="887"/>
      <c r="BT7" s="887"/>
      <c r="BU7" s="887"/>
      <c r="BV7" s="887"/>
      <c r="BW7" s="887"/>
      <c r="BX7" s="887"/>
      <c r="BY7" s="887"/>
      <c r="BZ7" s="887"/>
      <c r="CA7" s="887"/>
      <c r="CB7" s="886">
        <v>0</v>
      </c>
      <c r="CC7" s="887"/>
      <c r="CD7" s="887"/>
      <c r="CE7" s="887"/>
      <c r="CF7" s="887"/>
      <c r="CG7" s="887"/>
      <c r="CH7" s="887"/>
      <c r="CI7" s="887"/>
      <c r="CJ7" s="887"/>
      <c r="CK7" s="887"/>
      <c r="CL7" s="887"/>
      <c r="CM7" s="932">
        <f>AV7-CB7</f>
        <v>4544120</v>
      </c>
      <c r="CN7" s="933"/>
      <c r="CO7" s="933"/>
      <c r="CP7" s="933"/>
      <c r="CQ7" s="933"/>
      <c r="CR7" s="933"/>
      <c r="CS7" s="933"/>
      <c r="CT7" s="933"/>
      <c r="CU7" s="933"/>
      <c r="CV7" s="934"/>
      <c r="CW7" s="828"/>
      <c r="CX7" s="829"/>
      <c r="CY7" s="829"/>
      <c r="CZ7" s="829"/>
      <c r="DA7" s="829"/>
      <c r="DB7" s="829"/>
      <c r="DC7" s="829"/>
      <c r="DD7" s="829"/>
      <c r="DE7" s="829"/>
      <c r="DF7" s="834"/>
    </row>
    <row r="8" spans="2:110" ht="13.5" customHeight="1" x14ac:dyDescent="0.2">
      <c r="B8" s="58"/>
      <c r="C8" s="862"/>
      <c r="D8" s="862"/>
      <c r="E8" s="862"/>
      <c r="F8" s="862"/>
      <c r="G8" s="862"/>
      <c r="H8" s="862"/>
      <c r="I8" s="862"/>
      <c r="J8" s="862"/>
      <c r="K8" s="862"/>
      <c r="L8" s="862"/>
      <c r="M8" s="862"/>
      <c r="N8" s="862"/>
      <c r="O8" s="59"/>
      <c r="P8" s="950"/>
      <c r="Q8" s="951"/>
      <c r="R8" s="951"/>
      <c r="S8" s="951"/>
      <c r="T8" s="951"/>
      <c r="U8" s="951"/>
      <c r="V8" s="951"/>
      <c r="W8" s="951"/>
      <c r="X8" s="951"/>
      <c r="Y8" s="951"/>
      <c r="Z8" s="952"/>
      <c r="AA8" s="879"/>
      <c r="AB8" s="876"/>
      <c r="AC8" s="876"/>
      <c r="AD8" s="876"/>
      <c r="AE8" s="876"/>
      <c r="AF8" s="876"/>
      <c r="AG8" s="876"/>
      <c r="AH8" s="876"/>
      <c r="AI8" s="876"/>
      <c r="AJ8" s="876"/>
      <c r="AK8" s="955"/>
      <c r="AL8" s="956"/>
      <c r="AM8" s="956"/>
      <c r="AN8" s="956"/>
      <c r="AO8" s="956"/>
      <c r="AP8" s="956"/>
      <c r="AQ8" s="956"/>
      <c r="AR8" s="956"/>
      <c r="AS8" s="956"/>
      <c r="AT8" s="956"/>
      <c r="AU8" s="957"/>
      <c r="AV8" s="935"/>
      <c r="AW8" s="936"/>
      <c r="AX8" s="936"/>
      <c r="AY8" s="936"/>
      <c r="AZ8" s="936"/>
      <c r="BA8" s="936"/>
      <c r="BB8" s="936"/>
      <c r="BC8" s="936"/>
      <c r="BD8" s="936"/>
      <c r="BE8" s="937"/>
      <c r="BF8" s="879"/>
      <c r="BG8" s="876"/>
      <c r="BH8" s="876"/>
      <c r="BI8" s="876"/>
      <c r="BJ8" s="876"/>
      <c r="BK8" s="876"/>
      <c r="BL8" s="876"/>
      <c r="BM8" s="876"/>
      <c r="BN8" s="876"/>
      <c r="BO8" s="876"/>
      <c r="BP8" s="876"/>
      <c r="BQ8" s="879"/>
      <c r="BR8" s="876"/>
      <c r="BS8" s="876"/>
      <c r="BT8" s="876"/>
      <c r="BU8" s="876"/>
      <c r="BV8" s="876"/>
      <c r="BW8" s="876"/>
      <c r="BX8" s="876"/>
      <c r="BY8" s="876"/>
      <c r="BZ8" s="876"/>
      <c r="CA8" s="876"/>
      <c r="CB8" s="879"/>
      <c r="CC8" s="876"/>
      <c r="CD8" s="876"/>
      <c r="CE8" s="876"/>
      <c r="CF8" s="876"/>
      <c r="CG8" s="876"/>
      <c r="CH8" s="876"/>
      <c r="CI8" s="876"/>
      <c r="CJ8" s="876"/>
      <c r="CK8" s="876"/>
      <c r="CL8" s="876"/>
      <c r="CM8" s="935"/>
      <c r="CN8" s="936"/>
      <c r="CO8" s="936"/>
      <c r="CP8" s="936"/>
      <c r="CQ8" s="936"/>
      <c r="CR8" s="936"/>
      <c r="CS8" s="936"/>
      <c r="CT8" s="936"/>
      <c r="CU8" s="936"/>
      <c r="CV8" s="937"/>
      <c r="CW8" s="841"/>
      <c r="CX8" s="842"/>
      <c r="CY8" s="842"/>
      <c r="CZ8" s="842"/>
      <c r="DA8" s="842"/>
      <c r="DB8" s="842"/>
      <c r="DC8" s="842"/>
      <c r="DD8" s="842"/>
      <c r="DE8" s="842"/>
      <c r="DF8" s="946"/>
    </row>
    <row r="9" spans="2:110" ht="13.5" customHeight="1" x14ac:dyDescent="0.2">
      <c r="B9" s="60"/>
      <c r="C9" s="866" t="s">
        <v>10</v>
      </c>
      <c r="D9" s="822"/>
      <c r="E9" s="822"/>
      <c r="F9" s="822"/>
      <c r="G9" s="822"/>
      <c r="H9" s="822"/>
      <c r="I9" s="822"/>
      <c r="J9" s="822"/>
      <c r="K9" s="822"/>
      <c r="L9" s="822"/>
      <c r="M9" s="822"/>
      <c r="N9" s="822"/>
      <c r="O9" s="61"/>
      <c r="P9" s="873">
        <v>17071478</v>
      </c>
      <c r="Q9" s="874"/>
      <c r="R9" s="874"/>
      <c r="S9" s="874"/>
      <c r="T9" s="874"/>
      <c r="U9" s="874"/>
      <c r="V9" s="874"/>
      <c r="W9" s="874"/>
      <c r="X9" s="874"/>
      <c r="Y9" s="874"/>
      <c r="Z9" s="875"/>
      <c r="AA9" s="878">
        <v>0</v>
      </c>
      <c r="AB9" s="874"/>
      <c r="AC9" s="874"/>
      <c r="AD9" s="874"/>
      <c r="AE9" s="874"/>
      <c r="AF9" s="874"/>
      <c r="AG9" s="874"/>
      <c r="AH9" s="874"/>
      <c r="AI9" s="874"/>
      <c r="AJ9" s="875"/>
      <c r="AK9" s="880">
        <v>0</v>
      </c>
      <c r="AL9" s="881"/>
      <c r="AM9" s="881"/>
      <c r="AN9" s="881"/>
      <c r="AO9" s="881"/>
      <c r="AP9" s="881"/>
      <c r="AQ9" s="881"/>
      <c r="AR9" s="881"/>
      <c r="AS9" s="881"/>
      <c r="AT9" s="881"/>
      <c r="AU9" s="882"/>
      <c r="AV9" s="932">
        <f>P9+AA9-AK9</f>
        <v>17071478</v>
      </c>
      <c r="AW9" s="933"/>
      <c r="AX9" s="933"/>
      <c r="AY9" s="933"/>
      <c r="AZ9" s="933"/>
      <c r="BA9" s="933"/>
      <c r="BB9" s="933"/>
      <c r="BC9" s="933"/>
      <c r="BD9" s="933"/>
      <c r="BE9" s="934"/>
      <c r="BF9" s="878">
        <v>162130</v>
      </c>
      <c r="BG9" s="874"/>
      <c r="BH9" s="874"/>
      <c r="BI9" s="874"/>
      <c r="BJ9" s="874"/>
      <c r="BK9" s="874"/>
      <c r="BL9" s="874"/>
      <c r="BM9" s="874"/>
      <c r="BN9" s="874"/>
      <c r="BO9" s="874"/>
      <c r="BP9" s="875"/>
      <c r="BQ9" s="878">
        <v>0</v>
      </c>
      <c r="BR9" s="874"/>
      <c r="BS9" s="874"/>
      <c r="BT9" s="874"/>
      <c r="BU9" s="874"/>
      <c r="BV9" s="874"/>
      <c r="BW9" s="874"/>
      <c r="BX9" s="874"/>
      <c r="BY9" s="874"/>
      <c r="BZ9" s="874"/>
      <c r="CA9" s="875"/>
      <c r="CB9" s="938">
        <v>2416021</v>
      </c>
      <c r="CC9" s="939"/>
      <c r="CD9" s="939"/>
      <c r="CE9" s="939"/>
      <c r="CF9" s="939"/>
      <c r="CG9" s="939"/>
      <c r="CH9" s="939"/>
      <c r="CI9" s="939"/>
      <c r="CJ9" s="939"/>
      <c r="CK9" s="939"/>
      <c r="CL9" s="940"/>
      <c r="CM9" s="938">
        <f>AV9-CB9</f>
        <v>14655457</v>
      </c>
      <c r="CN9" s="939"/>
      <c r="CO9" s="939"/>
      <c r="CP9" s="939"/>
      <c r="CQ9" s="939"/>
      <c r="CR9" s="939"/>
      <c r="CS9" s="939"/>
      <c r="CT9" s="939"/>
      <c r="CU9" s="939"/>
      <c r="CV9" s="940"/>
      <c r="CW9" s="878"/>
      <c r="CX9" s="874"/>
      <c r="CY9" s="874"/>
      <c r="CZ9" s="874"/>
      <c r="DA9" s="874"/>
      <c r="DB9" s="874"/>
      <c r="DC9" s="874"/>
      <c r="DD9" s="874"/>
      <c r="DE9" s="874"/>
      <c r="DF9" s="913"/>
    </row>
    <row r="10" spans="2:110" ht="13.5" customHeight="1" x14ac:dyDescent="0.2">
      <c r="B10" s="58"/>
      <c r="C10" s="825"/>
      <c r="D10" s="825"/>
      <c r="E10" s="825"/>
      <c r="F10" s="825"/>
      <c r="G10" s="825"/>
      <c r="H10" s="825"/>
      <c r="I10" s="825"/>
      <c r="J10" s="825"/>
      <c r="K10" s="825"/>
      <c r="L10" s="825"/>
      <c r="M10" s="825"/>
      <c r="N10" s="825"/>
      <c r="O10" s="59"/>
      <c r="P10" s="876"/>
      <c r="Q10" s="876"/>
      <c r="R10" s="876"/>
      <c r="S10" s="876"/>
      <c r="T10" s="876"/>
      <c r="U10" s="876"/>
      <c r="V10" s="876"/>
      <c r="W10" s="876"/>
      <c r="X10" s="876"/>
      <c r="Y10" s="876"/>
      <c r="Z10" s="877"/>
      <c r="AA10" s="879"/>
      <c r="AB10" s="876"/>
      <c r="AC10" s="876"/>
      <c r="AD10" s="876"/>
      <c r="AE10" s="876"/>
      <c r="AF10" s="876"/>
      <c r="AG10" s="876"/>
      <c r="AH10" s="876"/>
      <c r="AI10" s="876"/>
      <c r="AJ10" s="877"/>
      <c r="AK10" s="883"/>
      <c r="AL10" s="884"/>
      <c r="AM10" s="884"/>
      <c r="AN10" s="884"/>
      <c r="AO10" s="884"/>
      <c r="AP10" s="884"/>
      <c r="AQ10" s="884"/>
      <c r="AR10" s="884"/>
      <c r="AS10" s="884"/>
      <c r="AT10" s="884"/>
      <c r="AU10" s="885"/>
      <c r="AV10" s="935"/>
      <c r="AW10" s="936"/>
      <c r="AX10" s="936"/>
      <c r="AY10" s="936"/>
      <c r="AZ10" s="936"/>
      <c r="BA10" s="936"/>
      <c r="BB10" s="936"/>
      <c r="BC10" s="936"/>
      <c r="BD10" s="936"/>
      <c r="BE10" s="937"/>
      <c r="BF10" s="879"/>
      <c r="BG10" s="876"/>
      <c r="BH10" s="876"/>
      <c r="BI10" s="876"/>
      <c r="BJ10" s="876"/>
      <c r="BK10" s="876"/>
      <c r="BL10" s="876"/>
      <c r="BM10" s="876"/>
      <c r="BN10" s="876"/>
      <c r="BO10" s="876"/>
      <c r="BP10" s="877"/>
      <c r="BQ10" s="879"/>
      <c r="BR10" s="876"/>
      <c r="BS10" s="876"/>
      <c r="BT10" s="876"/>
      <c r="BU10" s="876"/>
      <c r="BV10" s="876"/>
      <c r="BW10" s="876"/>
      <c r="BX10" s="876"/>
      <c r="BY10" s="876"/>
      <c r="BZ10" s="876"/>
      <c r="CA10" s="877"/>
      <c r="CB10" s="935"/>
      <c r="CC10" s="936"/>
      <c r="CD10" s="936"/>
      <c r="CE10" s="936"/>
      <c r="CF10" s="936"/>
      <c r="CG10" s="936"/>
      <c r="CH10" s="936"/>
      <c r="CI10" s="936"/>
      <c r="CJ10" s="936"/>
      <c r="CK10" s="936"/>
      <c r="CL10" s="937"/>
      <c r="CM10" s="935"/>
      <c r="CN10" s="936"/>
      <c r="CO10" s="936"/>
      <c r="CP10" s="936"/>
      <c r="CQ10" s="936"/>
      <c r="CR10" s="936"/>
      <c r="CS10" s="936"/>
      <c r="CT10" s="936"/>
      <c r="CU10" s="936"/>
      <c r="CV10" s="937"/>
      <c r="CW10" s="879"/>
      <c r="CX10" s="876"/>
      <c r="CY10" s="876"/>
      <c r="CZ10" s="876"/>
      <c r="DA10" s="876"/>
      <c r="DB10" s="876"/>
      <c r="DC10" s="876"/>
      <c r="DD10" s="876"/>
      <c r="DE10" s="876"/>
      <c r="DF10" s="914"/>
    </row>
    <row r="11" spans="2:110" ht="13.5" customHeight="1" x14ac:dyDescent="0.2">
      <c r="B11" s="60"/>
      <c r="C11" s="866" t="s">
        <v>11</v>
      </c>
      <c r="D11" s="866"/>
      <c r="E11" s="866"/>
      <c r="F11" s="866"/>
      <c r="G11" s="866"/>
      <c r="H11" s="866"/>
      <c r="I11" s="866"/>
      <c r="J11" s="866"/>
      <c r="K11" s="866"/>
      <c r="L11" s="866"/>
      <c r="M11" s="866"/>
      <c r="N11" s="866"/>
      <c r="O11" s="61"/>
      <c r="P11" s="873">
        <v>226955520</v>
      </c>
      <c r="Q11" s="874"/>
      <c r="R11" s="874"/>
      <c r="S11" s="874"/>
      <c r="T11" s="874"/>
      <c r="U11" s="874"/>
      <c r="V11" s="874"/>
      <c r="W11" s="874"/>
      <c r="X11" s="874"/>
      <c r="Y11" s="874"/>
      <c r="Z11" s="875"/>
      <c r="AA11" s="815">
        <v>0</v>
      </c>
      <c r="AB11" s="941"/>
      <c r="AC11" s="941"/>
      <c r="AD11" s="941"/>
      <c r="AE11" s="941"/>
      <c r="AF11" s="941"/>
      <c r="AG11" s="941"/>
      <c r="AH11" s="941"/>
      <c r="AI11" s="941"/>
      <c r="AJ11" s="942"/>
      <c r="AK11" s="880">
        <v>0</v>
      </c>
      <c r="AL11" s="881"/>
      <c r="AM11" s="881"/>
      <c r="AN11" s="881"/>
      <c r="AO11" s="881"/>
      <c r="AP11" s="881"/>
      <c r="AQ11" s="881"/>
      <c r="AR11" s="881"/>
      <c r="AS11" s="881"/>
      <c r="AT11" s="881"/>
      <c r="AU11" s="882"/>
      <c r="AV11" s="932">
        <f>P11+AA11-AK11</f>
        <v>226955520</v>
      </c>
      <c r="AW11" s="933"/>
      <c r="AX11" s="933"/>
      <c r="AY11" s="933"/>
      <c r="AZ11" s="933"/>
      <c r="BA11" s="933"/>
      <c r="BB11" s="933"/>
      <c r="BC11" s="933"/>
      <c r="BD11" s="933"/>
      <c r="BE11" s="934"/>
      <c r="BF11" s="878">
        <v>4828686</v>
      </c>
      <c r="BG11" s="874"/>
      <c r="BH11" s="874"/>
      <c r="BI11" s="874"/>
      <c r="BJ11" s="874"/>
      <c r="BK11" s="874"/>
      <c r="BL11" s="874"/>
      <c r="BM11" s="874"/>
      <c r="BN11" s="874"/>
      <c r="BO11" s="874"/>
      <c r="BP11" s="875"/>
      <c r="BQ11" s="878">
        <v>0</v>
      </c>
      <c r="BR11" s="874"/>
      <c r="BS11" s="874"/>
      <c r="BT11" s="874"/>
      <c r="BU11" s="874"/>
      <c r="BV11" s="874"/>
      <c r="BW11" s="874"/>
      <c r="BX11" s="874"/>
      <c r="BY11" s="874"/>
      <c r="BZ11" s="874"/>
      <c r="CA11" s="875"/>
      <c r="CB11" s="938">
        <v>60978683</v>
      </c>
      <c r="CC11" s="939"/>
      <c r="CD11" s="939"/>
      <c r="CE11" s="939"/>
      <c r="CF11" s="939"/>
      <c r="CG11" s="939"/>
      <c r="CH11" s="939"/>
      <c r="CI11" s="939"/>
      <c r="CJ11" s="939"/>
      <c r="CK11" s="939"/>
      <c r="CL11" s="940"/>
      <c r="CM11" s="938">
        <f>AV11-CB11</f>
        <v>165976837</v>
      </c>
      <c r="CN11" s="939"/>
      <c r="CO11" s="939"/>
      <c r="CP11" s="939"/>
      <c r="CQ11" s="939"/>
      <c r="CR11" s="939"/>
      <c r="CS11" s="939"/>
      <c r="CT11" s="939"/>
      <c r="CU11" s="939"/>
      <c r="CV11" s="940"/>
      <c r="CW11" s="878"/>
      <c r="CX11" s="874"/>
      <c r="CY11" s="874"/>
      <c r="CZ11" s="874"/>
      <c r="DA11" s="874"/>
      <c r="DB11" s="874"/>
      <c r="DC11" s="874"/>
      <c r="DD11" s="874"/>
      <c r="DE11" s="874"/>
      <c r="DF11" s="913"/>
    </row>
    <row r="12" spans="2:110" ht="13.5" customHeight="1" x14ac:dyDescent="0.2">
      <c r="B12" s="58"/>
      <c r="C12" s="862"/>
      <c r="D12" s="862"/>
      <c r="E12" s="862"/>
      <c r="F12" s="862"/>
      <c r="G12" s="862"/>
      <c r="H12" s="862"/>
      <c r="I12" s="862"/>
      <c r="J12" s="862"/>
      <c r="K12" s="862"/>
      <c r="L12" s="862"/>
      <c r="M12" s="862"/>
      <c r="N12" s="862"/>
      <c r="O12" s="59"/>
      <c r="P12" s="876"/>
      <c r="Q12" s="876"/>
      <c r="R12" s="876"/>
      <c r="S12" s="876"/>
      <c r="T12" s="876"/>
      <c r="U12" s="876"/>
      <c r="V12" s="876"/>
      <c r="W12" s="876"/>
      <c r="X12" s="876"/>
      <c r="Y12" s="876"/>
      <c r="Z12" s="877"/>
      <c r="AA12" s="943"/>
      <c r="AB12" s="944"/>
      <c r="AC12" s="944"/>
      <c r="AD12" s="944"/>
      <c r="AE12" s="944"/>
      <c r="AF12" s="944"/>
      <c r="AG12" s="944"/>
      <c r="AH12" s="944"/>
      <c r="AI12" s="944"/>
      <c r="AJ12" s="945"/>
      <c r="AK12" s="883"/>
      <c r="AL12" s="884"/>
      <c r="AM12" s="884"/>
      <c r="AN12" s="884"/>
      <c r="AO12" s="884"/>
      <c r="AP12" s="884"/>
      <c r="AQ12" s="884"/>
      <c r="AR12" s="884"/>
      <c r="AS12" s="884"/>
      <c r="AT12" s="884"/>
      <c r="AU12" s="885"/>
      <c r="AV12" s="935"/>
      <c r="AW12" s="936"/>
      <c r="AX12" s="936"/>
      <c r="AY12" s="936"/>
      <c r="AZ12" s="936"/>
      <c r="BA12" s="936"/>
      <c r="BB12" s="936"/>
      <c r="BC12" s="936"/>
      <c r="BD12" s="936"/>
      <c r="BE12" s="937"/>
      <c r="BF12" s="879"/>
      <c r="BG12" s="876"/>
      <c r="BH12" s="876"/>
      <c r="BI12" s="876"/>
      <c r="BJ12" s="876"/>
      <c r="BK12" s="876"/>
      <c r="BL12" s="876"/>
      <c r="BM12" s="876"/>
      <c r="BN12" s="876"/>
      <c r="BO12" s="876"/>
      <c r="BP12" s="877"/>
      <c r="BQ12" s="879"/>
      <c r="BR12" s="876"/>
      <c r="BS12" s="876"/>
      <c r="BT12" s="876"/>
      <c r="BU12" s="876"/>
      <c r="BV12" s="876"/>
      <c r="BW12" s="876"/>
      <c r="BX12" s="876"/>
      <c r="BY12" s="876"/>
      <c r="BZ12" s="876"/>
      <c r="CA12" s="877"/>
      <c r="CB12" s="935"/>
      <c r="CC12" s="936"/>
      <c r="CD12" s="936"/>
      <c r="CE12" s="936"/>
      <c r="CF12" s="936"/>
      <c r="CG12" s="936"/>
      <c r="CH12" s="936"/>
      <c r="CI12" s="936"/>
      <c r="CJ12" s="936"/>
      <c r="CK12" s="936"/>
      <c r="CL12" s="937"/>
      <c r="CM12" s="935"/>
      <c r="CN12" s="936"/>
      <c r="CO12" s="936"/>
      <c r="CP12" s="936"/>
      <c r="CQ12" s="936"/>
      <c r="CR12" s="936"/>
      <c r="CS12" s="936"/>
      <c r="CT12" s="936"/>
      <c r="CU12" s="936"/>
      <c r="CV12" s="937"/>
      <c r="CW12" s="879"/>
      <c r="CX12" s="876"/>
      <c r="CY12" s="876"/>
      <c r="CZ12" s="876"/>
      <c r="DA12" s="876"/>
      <c r="DB12" s="876"/>
      <c r="DC12" s="876"/>
      <c r="DD12" s="876"/>
      <c r="DE12" s="876"/>
      <c r="DF12" s="914"/>
    </row>
    <row r="13" spans="2:110" ht="13.5" customHeight="1" x14ac:dyDescent="0.2">
      <c r="B13" s="60"/>
      <c r="C13" s="866" t="s">
        <v>12</v>
      </c>
      <c r="D13" s="866"/>
      <c r="E13" s="866"/>
      <c r="F13" s="866"/>
      <c r="G13" s="866"/>
      <c r="H13" s="866"/>
      <c r="I13" s="866"/>
      <c r="J13" s="866"/>
      <c r="K13" s="866"/>
      <c r="L13" s="866"/>
      <c r="M13" s="866"/>
      <c r="N13" s="866"/>
      <c r="O13" s="61"/>
      <c r="P13" s="873">
        <v>178111937</v>
      </c>
      <c r="Q13" s="874"/>
      <c r="R13" s="874"/>
      <c r="S13" s="874"/>
      <c r="T13" s="874"/>
      <c r="U13" s="874"/>
      <c r="V13" s="874"/>
      <c r="W13" s="874"/>
      <c r="X13" s="874"/>
      <c r="Y13" s="874"/>
      <c r="Z13" s="875"/>
      <c r="AA13" s="878">
        <v>0</v>
      </c>
      <c r="AB13" s="874"/>
      <c r="AC13" s="874"/>
      <c r="AD13" s="874"/>
      <c r="AE13" s="874"/>
      <c r="AF13" s="874"/>
      <c r="AG13" s="874"/>
      <c r="AH13" s="874"/>
      <c r="AI13" s="874"/>
      <c r="AJ13" s="875"/>
      <c r="AK13" s="880">
        <v>0</v>
      </c>
      <c r="AL13" s="881"/>
      <c r="AM13" s="881"/>
      <c r="AN13" s="881"/>
      <c r="AO13" s="881"/>
      <c r="AP13" s="881"/>
      <c r="AQ13" s="881"/>
      <c r="AR13" s="881"/>
      <c r="AS13" s="881"/>
      <c r="AT13" s="881"/>
      <c r="AU13" s="882"/>
      <c r="AV13" s="932">
        <f>P13+AA13-AK13</f>
        <v>178111937</v>
      </c>
      <c r="AW13" s="933"/>
      <c r="AX13" s="933"/>
      <c r="AY13" s="933"/>
      <c r="AZ13" s="933"/>
      <c r="BA13" s="933"/>
      <c r="BB13" s="933"/>
      <c r="BC13" s="933"/>
      <c r="BD13" s="933"/>
      <c r="BE13" s="934"/>
      <c r="BF13" s="878">
        <v>4622011</v>
      </c>
      <c r="BG13" s="874"/>
      <c r="BH13" s="874"/>
      <c r="BI13" s="874"/>
      <c r="BJ13" s="874"/>
      <c r="BK13" s="874"/>
      <c r="BL13" s="874"/>
      <c r="BM13" s="874"/>
      <c r="BN13" s="874"/>
      <c r="BO13" s="874"/>
      <c r="BP13" s="875"/>
      <c r="BQ13" s="878">
        <v>0</v>
      </c>
      <c r="BR13" s="874"/>
      <c r="BS13" s="874"/>
      <c r="BT13" s="874"/>
      <c r="BU13" s="874"/>
      <c r="BV13" s="874"/>
      <c r="BW13" s="874"/>
      <c r="BX13" s="874"/>
      <c r="BY13" s="874"/>
      <c r="BZ13" s="874"/>
      <c r="CA13" s="875"/>
      <c r="CB13" s="938">
        <v>69936678</v>
      </c>
      <c r="CC13" s="939"/>
      <c r="CD13" s="939"/>
      <c r="CE13" s="939"/>
      <c r="CF13" s="939"/>
      <c r="CG13" s="939"/>
      <c r="CH13" s="939"/>
      <c r="CI13" s="939"/>
      <c r="CJ13" s="939"/>
      <c r="CK13" s="939"/>
      <c r="CL13" s="940"/>
      <c r="CM13" s="938">
        <f>AV13-CB13</f>
        <v>108175259</v>
      </c>
      <c r="CN13" s="939"/>
      <c r="CO13" s="939"/>
      <c r="CP13" s="939"/>
      <c r="CQ13" s="939"/>
      <c r="CR13" s="939"/>
      <c r="CS13" s="939"/>
      <c r="CT13" s="939"/>
      <c r="CU13" s="939"/>
      <c r="CV13" s="940"/>
      <c r="CW13" s="878"/>
      <c r="CX13" s="874"/>
      <c r="CY13" s="874"/>
      <c r="CZ13" s="874"/>
      <c r="DA13" s="874"/>
      <c r="DB13" s="874"/>
      <c r="DC13" s="874"/>
      <c r="DD13" s="874"/>
      <c r="DE13" s="874"/>
      <c r="DF13" s="913"/>
    </row>
    <row r="14" spans="2:110" ht="13.5" customHeight="1" x14ac:dyDescent="0.2">
      <c r="B14" s="58"/>
      <c r="C14" s="862"/>
      <c r="D14" s="862"/>
      <c r="E14" s="862"/>
      <c r="F14" s="862"/>
      <c r="G14" s="862"/>
      <c r="H14" s="862"/>
      <c r="I14" s="862"/>
      <c r="J14" s="862"/>
      <c r="K14" s="862"/>
      <c r="L14" s="862"/>
      <c r="M14" s="862"/>
      <c r="N14" s="862"/>
      <c r="O14" s="59"/>
      <c r="P14" s="876"/>
      <c r="Q14" s="876"/>
      <c r="R14" s="876"/>
      <c r="S14" s="876"/>
      <c r="T14" s="876"/>
      <c r="U14" s="876"/>
      <c r="V14" s="876"/>
      <c r="W14" s="876"/>
      <c r="X14" s="876"/>
      <c r="Y14" s="876"/>
      <c r="Z14" s="877"/>
      <c r="AA14" s="879"/>
      <c r="AB14" s="876"/>
      <c r="AC14" s="876"/>
      <c r="AD14" s="876"/>
      <c r="AE14" s="876"/>
      <c r="AF14" s="876"/>
      <c r="AG14" s="876"/>
      <c r="AH14" s="876"/>
      <c r="AI14" s="876"/>
      <c r="AJ14" s="877"/>
      <c r="AK14" s="883"/>
      <c r="AL14" s="884"/>
      <c r="AM14" s="884"/>
      <c r="AN14" s="884"/>
      <c r="AO14" s="884"/>
      <c r="AP14" s="884"/>
      <c r="AQ14" s="884"/>
      <c r="AR14" s="884"/>
      <c r="AS14" s="884"/>
      <c r="AT14" s="884"/>
      <c r="AU14" s="885"/>
      <c r="AV14" s="935"/>
      <c r="AW14" s="936"/>
      <c r="AX14" s="936"/>
      <c r="AY14" s="936"/>
      <c r="AZ14" s="936"/>
      <c r="BA14" s="936"/>
      <c r="BB14" s="936"/>
      <c r="BC14" s="936"/>
      <c r="BD14" s="936"/>
      <c r="BE14" s="937"/>
      <c r="BF14" s="879"/>
      <c r="BG14" s="876"/>
      <c r="BH14" s="876"/>
      <c r="BI14" s="876"/>
      <c r="BJ14" s="876"/>
      <c r="BK14" s="876"/>
      <c r="BL14" s="876"/>
      <c r="BM14" s="876"/>
      <c r="BN14" s="876"/>
      <c r="BO14" s="876"/>
      <c r="BP14" s="877"/>
      <c r="BQ14" s="879"/>
      <c r="BR14" s="876"/>
      <c r="BS14" s="876"/>
      <c r="BT14" s="876"/>
      <c r="BU14" s="876"/>
      <c r="BV14" s="876"/>
      <c r="BW14" s="876"/>
      <c r="BX14" s="876"/>
      <c r="BY14" s="876"/>
      <c r="BZ14" s="876"/>
      <c r="CA14" s="877"/>
      <c r="CB14" s="935"/>
      <c r="CC14" s="936"/>
      <c r="CD14" s="936"/>
      <c r="CE14" s="936"/>
      <c r="CF14" s="936"/>
      <c r="CG14" s="936"/>
      <c r="CH14" s="936"/>
      <c r="CI14" s="936"/>
      <c r="CJ14" s="936"/>
      <c r="CK14" s="936"/>
      <c r="CL14" s="937"/>
      <c r="CM14" s="935"/>
      <c r="CN14" s="936"/>
      <c r="CO14" s="936"/>
      <c r="CP14" s="936"/>
      <c r="CQ14" s="936"/>
      <c r="CR14" s="936"/>
      <c r="CS14" s="936"/>
      <c r="CT14" s="936"/>
      <c r="CU14" s="936"/>
      <c r="CV14" s="937"/>
      <c r="CW14" s="879"/>
      <c r="CX14" s="876"/>
      <c r="CY14" s="876"/>
      <c r="CZ14" s="876"/>
      <c r="DA14" s="876"/>
      <c r="DB14" s="876"/>
      <c r="DC14" s="876"/>
      <c r="DD14" s="876"/>
      <c r="DE14" s="876"/>
      <c r="DF14" s="914"/>
    </row>
    <row r="15" spans="2:110" ht="13.5" customHeight="1" x14ac:dyDescent="0.2">
      <c r="B15" s="60"/>
      <c r="C15" s="866" t="s">
        <v>13</v>
      </c>
      <c r="D15" s="866"/>
      <c r="E15" s="866"/>
      <c r="F15" s="866"/>
      <c r="G15" s="866"/>
      <c r="H15" s="866"/>
      <c r="I15" s="866"/>
      <c r="J15" s="866"/>
      <c r="K15" s="866"/>
      <c r="L15" s="866"/>
      <c r="M15" s="866"/>
      <c r="N15" s="866"/>
      <c r="O15" s="61"/>
      <c r="P15" s="873">
        <v>1915876</v>
      </c>
      <c r="Q15" s="874"/>
      <c r="R15" s="874"/>
      <c r="S15" s="874"/>
      <c r="T15" s="874"/>
      <c r="U15" s="874"/>
      <c r="V15" s="874"/>
      <c r="W15" s="874"/>
      <c r="X15" s="874"/>
      <c r="Y15" s="874"/>
      <c r="Z15" s="875"/>
      <c r="AA15" s="878">
        <v>0</v>
      </c>
      <c r="AB15" s="874"/>
      <c r="AC15" s="874"/>
      <c r="AD15" s="874"/>
      <c r="AE15" s="874"/>
      <c r="AF15" s="874"/>
      <c r="AG15" s="874"/>
      <c r="AH15" s="874"/>
      <c r="AI15" s="874"/>
      <c r="AJ15" s="875"/>
      <c r="AK15" s="880">
        <v>1915876</v>
      </c>
      <c r="AL15" s="881"/>
      <c r="AM15" s="881"/>
      <c r="AN15" s="881"/>
      <c r="AO15" s="881"/>
      <c r="AP15" s="881"/>
      <c r="AQ15" s="881"/>
      <c r="AR15" s="881"/>
      <c r="AS15" s="881"/>
      <c r="AT15" s="881"/>
      <c r="AU15" s="882"/>
      <c r="AV15" s="886">
        <f>P15+AA15-AK15</f>
        <v>0</v>
      </c>
      <c r="AW15" s="887"/>
      <c r="AX15" s="887"/>
      <c r="AY15" s="887"/>
      <c r="AZ15" s="887"/>
      <c r="BA15" s="887"/>
      <c r="BB15" s="887"/>
      <c r="BC15" s="887"/>
      <c r="BD15" s="887"/>
      <c r="BE15" s="888"/>
      <c r="BF15" s="815">
        <v>0</v>
      </c>
      <c r="BG15" s="816"/>
      <c r="BH15" s="816"/>
      <c r="BI15" s="816"/>
      <c r="BJ15" s="816"/>
      <c r="BK15" s="816"/>
      <c r="BL15" s="816"/>
      <c r="BM15" s="816"/>
      <c r="BN15" s="816"/>
      <c r="BO15" s="816"/>
      <c r="BP15" s="817"/>
      <c r="BQ15" s="878">
        <v>0</v>
      </c>
      <c r="BR15" s="874"/>
      <c r="BS15" s="874"/>
      <c r="BT15" s="874"/>
      <c r="BU15" s="874"/>
      <c r="BV15" s="874"/>
      <c r="BW15" s="874"/>
      <c r="BX15" s="874"/>
      <c r="BY15" s="874"/>
      <c r="BZ15" s="874"/>
      <c r="CA15" s="875"/>
      <c r="CB15" s="878">
        <v>0</v>
      </c>
      <c r="CC15" s="874"/>
      <c r="CD15" s="874"/>
      <c r="CE15" s="874"/>
      <c r="CF15" s="874"/>
      <c r="CG15" s="874"/>
      <c r="CH15" s="874"/>
      <c r="CI15" s="874"/>
      <c r="CJ15" s="874"/>
      <c r="CK15" s="874"/>
      <c r="CL15" s="875"/>
      <c r="CM15" s="878">
        <f>AV15-CB15</f>
        <v>0</v>
      </c>
      <c r="CN15" s="874"/>
      <c r="CO15" s="874"/>
      <c r="CP15" s="874"/>
      <c r="CQ15" s="874"/>
      <c r="CR15" s="874"/>
      <c r="CS15" s="874"/>
      <c r="CT15" s="874"/>
      <c r="CU15" s="874"/>
      <c r="CV15" s="875"/>
      <c r="CW15" s="878"/>
      <c r="CX15" s="874"/>
      <c r="CY15" s="874"/>
      <c r="CZ15" s="874"/>
      <c r="DA15" s="874"/>
      <c r="DB15" s="874"/>
      <c r="DC15" s="874"/>
      <c r="DD15" s="874"/>
      <c r="DE15" s="874"/>
      <c r="DF15" s="913"/>
    </row>
    <row r="16" spans="2:110" ht="13.5" customHeight="1" x14ac:dyDescent="0.2">
      <c r="B16" s="58"/>
      <c r="C16" s="862"/>
      <c r="D16" s="862"/>
      <c r="E16" s="862"/>
      <c r="F16" s="862"/>
      <c r="G16" s="862"/>
      <c r="H16" s="862"/>
      <c r="I16" s="862"/>
      <c r="J16" s="862"/>
      <c r="K16" s="862"/>
      <c r="L16" s="862"/>
      <c r="M16" s="862"/>
      <c r="N16" s="862"/>
      <c r="O16" s="59"/>
      <c r="P16" s="876"/>
      <c r="Q16" s="876"/>
      <c r="R16" s="876"/>
      <c r="S16" s="876"/>
      <c r="T16" s="876"/>
      <c r="U16" s="876"/>
      <c r="V16" s="876"/>
      <c r="W16" s="876"/>
      <c r="X16" s="876"/>
      <c r="Y16" s="876"/>
      <c r="Z16" s="877"/>
      <c r="AA16" s="879"/>
      <c r="AB16" s="876"/>
      <c r="AC16" s="876"/>
      <c r="AD16" s="876"/>
      <c r="AE16" s="876"/>
      <c r="AF16" s="876"/>
      <c r="AG16" s="876"/>
      <c r="AH16" s="876"/>
      <c r="AI16" s="876"/>
      <c r="AJ16" s="877"/>
      <c r="AK16" s="883"/>
      <c r="AL16" s="884"/>
      <c r="AM16" s="884"/>
      <c r="AN16" s="884"/>
      <c r="AO16" s="884"/>
      <c r="AP16" s="884"/>
      <c r="AQ16" s="884"/>
      <c r="AR16" s="884"/>
      <c r="AS16" s="884"/>
      <c r="AT16" s="884"/>
      <c r="AU16" s="885"/>
      <c r="AV16" s="879"/>
      <c r="AW16" s="876"/>
      <c r="AX16" s="876"/>
      <c r="AY16" s="876"/>
      <c r="AZ16" s="876"/>
      <c r="BA16" s="876"/>
      <c r="BB16" s="876"/>
      <c r="BC16" s="876"/>
      <c r="BD16" s="876"/>
      <c r="BE16" s="877"/>
      <c r="BF16" s="818"/>
      <c r="BG16" s="819"/>
      <c r="BH16" s="819"/>
      <c r="BI16" s="819"/>
      <c r="BJ16" s="819"/>
      <c r="BK16" s="819"/>
      <c r="BL16" s="819"/>
      <c r="BM16" s="819"/>
      <c r="BN16" s="819"/>
      <c r="BO16" s="819"/>
      <c r="BP16" s="820"/>
      <c r="BQ16" s="879"/>
      <c r="BR16" s="876"/>
      <c r="BS16" s="876"/>
      <c r="BT16" s="876"/>
      <c r="BU16" s="876"/>
      <c r="BV16" s="876"/>
      <c r="BW16" s="876"/>
      <c r="BX16" s="876"/>
      <c r="BY16" s="876"/>
      <c r="BZ16" s="876"/>
      <c r="CA16" s="877"/>
      <c r="CB16" s="879"/>
      <c r="CC16" s="876"/>
      <c r="CD16" s="876"/>
      <c r="CE16" s="876"/>
      <c r="CF16" s="876"/>
      <c r="CG16" s="876"/>
      <c r="CH16" s="876"/>
      <c r="CI16" s="876"/>
      <c r="CJ16" s="876"/>
      <c r="CK16" s="876"/>
      <c r="CL16" s="877"/>
      <c r="CM16" s="879"/>
      <c r="CN16" s="876"/>
      <c r="CO16" s="876"/>
      <c r="CP16" s="876"/>
      <c r="CQ16" s="876"/>
      <c r="CR16" s="876"/>
      <c r="CS16" s="876"/>
      <c r="CT16" s="876"/>
      <c r="CU16" s="876"/>
      <c r="CV16" s="877"/>
      <c r="CW16" s="879"/>
      <c r="CX16" s="876"/>
      <c r="CY16" s="876"/>
      <c r="CZ16" s="876"/>
      <c r="DA16" s="876"/>
      <c r="DB16" s="876"/>
      <c r="DC16" s="876"/>
      <c r="DD16" s="876"/>
      <c r="DE16" s="876"/>
      <c r="DF16" s="914"/>
    </row>
    <row r="17" spans="2:110" ht="13.5" customHeight="1" x14ac:dyDescent="0.2">
      <c r="B17" s="56"/>
      <c r="C17" s="848" t="s">
        <v>14</v>
      </c>
      <c r="D17" s="848"/>
      <c r="E17" s="848"/>
      <c r="F17" s="848"/>
      <c r="G17" s="848"/>
      <c r="H17" s="848"/>
      <c r="I17" s="848"/>
      <c r="J17" s="848"/>
      <c r="K17" s="848"/>
      <c r="L17" s="848"/>
      <c r="M17" s="848"/>
      <c r="N17" s="848"/>
      <c r="O17" s="57"/>
      <c r="P17" s="915">
        <f>SUM(P7:Z16)</f>
        <v>428598931</v>
      </c>
      <c r="Q17" s="887"/>
      <c r="R17" s="887"/>
      <c r="S17" s="887"/>
      <c r="T17" s="887"/>
      <c r="U17" s="887"/>
      <c r="V17" s="887"/>
      <c r="W17" s="887"/>
      <c r="X17" s="887"/>
      <c r="Y17" s="887"/>
      <c r="Z17" s="888"/>
      <c r="AA17" s="886">
        <f>SUM(AA5:AJ16)</f>
        <v>0</v>
      </c>
      <c r="AB17" s="887"/>
      <c r="AC17" s="887"/>
      <c r="AD17" s="887"/>
      <c r="AE17" s="887"/>
      <c r="AF17" s="887"/>
      <c r="AG17" s="887"/>
      <c r="AH17" s="887"/>
      <c r="AI17" s="887"/>
      <c r="AJ17" s="888"/>
      <c r="AK17" s="917">
        <f>SUM(AK7:AU16)</f>
        <v>1915876</v>
      </c>
      <c r="AL17" s="918"/>
      <c r="AM17" s="918"/>
      <c r="AN17" s="918"/>
      <c r="AO17" s="918"/>
      <c r="AP17" s="918"/>
      <c r="AQ17" s="918"/>
      <c r="AR17" s="918"/>
      <c r="AS17" s="918"/>
      <c r="AT17" s="918"/>
      <c r="AU17" s="919"/>
      <c r="AV17" s="886">
        <f>SUM(AV7:BE16)</f>
        <v>426683055</v>
      </c>
      <c r="AW17" s="887"/>
      <c r="AX17" s="887"/>
      <c r="AY17" s="887"/>
      <c r="AZ17" s="887"/>
      <c r="BA17" s="887"/>
      <c r="BB17" s="887"/>
      <c r="BC17" s="887"/>
      <c r="BD17" s="887"/>
      <c r="BE17" s="888"/>
      <c r="BF17" s="886">
        <f>SUM(BF5:BP16)</f>
        <v>9612827</v>
      </c>
      <c r="BG17" s="887"/>
      <c r="BH17" s="887"/>
      <c r="BI17" s="887"/>
      <c r="BJ17" s="887"/>
      <c r="BK17" s="887"/>
      <c r="BL17" s="887"/>
      <c r="BM17" s="887"/>
      <c r="BN17" s="887"/>
      <c r="BO17" s="887"/>
      <c r="BP17" s="888"/>
      <c r="BQ17" s="886">
        <f>SUM(BQ5:CA16)</f>
        <v>0</v>
      </c>
      <c r="BR17" s="887"/>
      <c r="BS17" s="887"/>
      <c r="BT17" s="887"/>
      <c r="BU17" s="887"/>
      <c r="BV17" s="887"/>
      <c r="BW17" s="887"/>
      <c r="BX17" s="887"/>
      <c r="BY17" s="887"/>
      <c r="BZ17" s="887"/>
      <c r="CA17" s="888"/>
      <c r="CB17" s="886">
        <f>SUM(CB7:CL16)</f>
        <v>133331382</v>
      </c>
      <c r="CC17" s="887"/>
      <c r="CD17" s="887"/>
      <c r="CE17" s="887"/>
      <c r="CF17" s="887"/>
      <c r="CG17" s="887"/>
      <c r="CH17" s="887"/>
      <c r="CI17" s="887"/>
      <c r="CJ17" s="887"/>
      <c r="CK17" s="887"/>
      <c r="CL17" s="888"/>
      <c r="CM17" s="886">
        <f>SUM(CM5:CV16)</f>
        <v>293351673</v>
      </c>
      <c r="CN17" s="887"/>
      <c r="CO17" s="887"/>
      <c r="CP17" s="887"/>
      <c r="CQ17" s="887"/>
      <c r="CR17" s="887"/>
      <c r="CS17" s="887"/>
      <c r="CT17" s="887"/>
      <c r="CU17" s="887"/>
      <c r="CV17" s="888"/>
      <c r="CW17" s="886"/>
      <c r="CX17" s="887"/>
      <c r="CY17" s="887"/>
      <c r="CZ17" s="887"/>
      <c r="DA17" s="887"/>
      <c r="DB17" s="887"/>
      <c r="DC17" s="887"/>
      <c r="DD17" s="887"/>
      <c r="DE17" s="887"/>
      <c r="DF17" s="889"/>
    </row>
    <row r="18" spans="2:110" ht="13.5" customHeight="1" thickBot="1" x14ac:dyDescent="0.25">
      <c r="B18" s="62"/>
      <c r="C18" s="849"/>
      <c r="D18" s="849"/>
      <c r="E18" s="849"/>
      <c r="F18" s="849"/>
      <c r="G18" s="849"/>
      <c r="H18" s="849"/>
      <c r="I18" s="849"/>
      <c r="J18" s="849"/>
      <c r="K18" s="849"/>
      <c r="L18" s="849"/>
      <c r="M18" s="849"/>
      <c r="N18" s="849"/>
      <c r="O18" s="63"/>
      <c r="P18" s="891"/>
      <c r="Q18" s="891"/>
      <c r="R18" s="891"/>
      <c r="S18" s="891"/>
      <c r="T18" s="891"/>
      <c r="U18" s="891"/>
      <c r="V18" s="891"/>
      <c r="W18" s="891"/>
      <c r="X18" s="891"/>
      <c r="Y18" s="891"/>
      <c r="Z18" s="916"/>
      <c r="AA18" s="890"/>
      <c r="AB18" s="891"/>
      <c r="AC18" s="891"/>
      <c r="AD18" s="891"/>
      <c r="AE18" s="891"/>
      <c r="AF18" s="891"/>
      <c r="AG18" s="891"/>
      <c r="AH18" s="891"/>
      <c r="AI18" s="891"/>
      <c r="AJ18" s="916"/>
      <c r="AK18" s="920"/>
      <c r="AL18" s="921"/>
      <c r="AM18" s="921"/>
      <c r="AN18" s="921"/>
      <c r="AO18" s="921"/>
      <c r="AP18" s="921"/>
      <c r="AQ18" s="921"/>
      <c r="AR18" s="921"/>
      <c r="AS18" s="921"/>
      <c r="AT18" s="921"/>
      <c r="AU18" s="922"/>
      <c r="AV18" s="890"/>
      <c r="AW18" s="891"/>
      <c r="AX18" s="891"/>
      <c r="AY18" s="891"/>
      <c r="AZ18" s="891"/>
      <c r="BA18" s="891"/>
      <c r="BB18" s="891"/>
      <c r="BC18" s="891"/>
      <c r="BD18" s="891"/>
      <c r="BE18" s="916"/>
      <c r="BF18" s="890"/>
      <c r="BG18" s="891"/>
      <c r="BH18" s="891"/>
      <c r="BI18" s="891"/>
      <c r="BJ18" s="891"/>
      <c r="BK18" s="891"/>
      <c r="BL18" s="891"/>
      <c r="BM18" s="891"/>
      <c r="BN18" s="891"/>
      <c r="BO18" s="891"/>
      <c r="BP18" s="916"/>
      <c r="BQ18" s="890"/>
      <c r="BR18" s="891"/>
      <c r="BS18" s="891"/>
      <c r="BT18" s="891"/>
      <c r="BU18" s="891"/>
      <c r="BV18" s="891"/>
      <c r="BW18" s="891"/>
      <c r="BX18" s="891"/>
      <c r="BY18" s="891"/>
      <c r="BZ18" s="891"/>
      <c r="CA18" s="916"/>
      <c r="CB18" s="890"/>
      <c r="CC18" s="891"/>
      <c r="CD18" s="891"/>
      <c r="CE18" s="891"/>
      <c r="CF18" s="891"/>
      <c r="CG18" s="891"/>
      <c r="CH18" s="891"/>
      <c r="CI18" s="891"/>
      <c r="CJ18" s="891"/>
      <c r="CK18" s="891"/>
      <c r="CL18" s="916"/>
      <c r="CM18" s="890"/>
      <c r="CN18" s="891"/>
      <c r="CO18" s="891"/>
      <c r="CP18" s="891"/>
      <c r="CQ18" s="891"/>
      <c r="CR18" s="891"/>
      <c r="CS18" s="891"/>
      <c r="CT18" s="891"/>
      <c r="CU18" s="891"/>
      <c r="CV18" s="916"/>
      <c r="CW18" s="890"/>
      <c r="CX18" s="891"/>
      <c r="CY18" s="891"/>
      <c r="CZ18" s="891"/>
      <c r="DA18" s="891"/>
      <c r="DB18" s="891"/>
      <c r="DC18" s="891"/>
      <c r="DD18" s="891"/>
      <c r="DE18" s="891"/>
      <c r="DF18" s="892"/>
    </row>
    <row r="20" spans="2:110" ht="13.5" customHeight="1" thickBot="1" x14ac:dyDescent="0.25"/>
    <row r="21" spans="2:110" ht="13.5" customHeight="1" x14ac:dyDescent="0.2">
      <c r="B21" s="65"/>
      <c r="C21" s="893" t="s">
        <v>15</v>
      </c>
      <c r="D21" s="894"/>
      <c r="E21" s="894"/>
      <c r="F21" s="894"/>
      <c r="G21" s="894"/>
      <c r="H21" s="894"/>
      <c r="I21" s="894"/>
      <c r="J21" s="894"/>
      <c r="K21" s="894"/>
      <c r="L21" s="894"/>
      <c r="M21" s="894"/>
      <c r="N21" s="894"/>
      <c r="O21" s="66"/>
      <c r="P21" s="896" t="s">
        <v>16</v>
      </c>
      <c r="Q21" s="897"/>
      <c r="R21" s="897"/>
      <c r="S21" s="897"/>
      <c r="T21" s="897"/>
      <c r="U21" s="897"/>
      <c r="V21" s="897"/>
      <c r="W21" s="897"/>
      <c r="X21" s="897"/>
      <c r="Y21" s="897"/>
      <c r="Z21" s="898"/>
      <c r="AA21" s="896" t="s">
        <v>17</v>
      </c>
      <c r="AB21" s="897"/>
      <c r="AC21" s="897"/>
      <c r="AD21" s="897"/>
      <c r="AE21" s="897"/>
      <c r="AF21" s="897"/>
      <c r="AG21" s="897"/>
      <c r="AH21" s="897"/>
      <c r="AI21" s="897"/>
      <c r="AJ21" s="898"/>
      <c r="AK21" s="899" t="s">
        <v>18</v>
      </c>
      <c r="AL21" s="900"/>
      <c r="AM21" s="900"/>
      <c r="AN21" s="900"/>
      <c r="AO21" s="900"/>
      <c r="AP21" s="900"/>
      <c r="AQ21" s="900"/>
      <c r="AR21" s="900"/>
      <c r="AS21" s="900"/>
      <c r="AT21" s="900"/>
      <c r="AU21" s="900"/>
      <c r="AV21" s="900"/>
      <c r="AW21" s="900"/>
      <c r="AX21" s="900"/>
      <c r="AY21" s="900"/>
      <c r="AZ21" s="900"/>
      <c r="BA21" s="900"/>
      <c r="BB21" s="900"/>
      <c r="BC21" s="900"/>
      <c r="BD21" s="900"/>
      <c r="BE21" s="901"/>
      <c r="BF21" s="904" t="s">
        <v>19</v>
      </c>
      <c r="BG21" s="905"/>
      <c r="BH21" s="905"/>
      <c r="BI21" s="905"/>
      <c r="BJ21" s="905"/>
      <c r="BK21" s="905"/>
      <c r="BL21" s="905"/>
      <c r="BM21" s="905"/>
      <c r="BN21" s="905"/>
      <c r="BO21" s="905"/>
      <c r="BP21" s="905"/>
      <c r="BQ21" s="906"/>
      <c r="BR21" s="904" t="s">
        <v>20</v>
      </c>
      <c r="BS21" s="905"/>
      <c r="BT21" s="905"/>
      <c r="BU21" s="905"/>
      <c r="BV21" s="905"/>
      <c r="BW21" s="905"/>
      <c r="BX21" s="905"/>
      <c r="BY21" s="905"/>
      <c r="BZ21" s="905"/>
      <c r="CA21" s="905"/>
      <c r="CB21" s="905"/>
      <c r="CC21" s="906"/>
      <c r="CD21" s="896" t="s">
        <v>21</v>
      </c>
      <c r="CE21" s="897"/>
      <c r="CF21" s="897"/>
      <c r="CG21" s="897"/>
      <c r="CH21" s="897"/>
      <c r="CI21" s="897"/>
      <c r="CJ21" s="898"/>
      <c r="CK21" s="904" t="s">
        <v>22</v>
      </c>
      <c r="CL21" s="905"/>
      <c r="CM21" s="905"/>
      <c r="CN21" s="905"/>
      <c r="CO21" s="905"/>
      <c r="CP21" s="905"/>
      <c r="CQ21" s="905"/>
      <c r="CR21" s="905"/>
      <c r="CS21" s="905"/>
      <c r="CT21" s="905"/>
      <c r="CU21" s="905"/>
      <c r="CV21" s="906"/>
      <c r="CW21" s="923" t="s">
        <v>7</v>
      </c>
      <c r="CX21" s="924"/>
      <c r="CY21" s="924"/>
      <c r="CZ21" s="924"/>
      <c r="DA21" s="924"/>
      <c r="DB21" s="924"/>
      <c r="DC21" s="924"/>
      <c r="DD21" s="924"/>
      <c r="DE21" s="924"/>
      <c r="DF21" s="925"/>
    </row>
    <row r="22" spans="2:110" ht="13.5" customHeight="1" x14ac:dyDescent="0.2">
      <c r="B22" s="56"/>
      <c r="C22" s="895"/>
      <c r="D22" s="895"/>
      <c r="E22" s="895"/>
      <c r="F22" s="895"/>
      <c r="G22" s="895"/>
      <c r="H22" s="895"/>
      <c r="I22" s="895"/>
      <c r="J22" s="895"/>
      <c r="K22" s="895"/>
      <c r="L22" s="895"/>
      <c r="M22" s="895"/>
      <c r="N22" s="895"/>
      <c r="O22" s="57"/>
      <c r="P22" s="844"/>
      <c r="Q22" s="845"/>
      <c r="R22" s="845"/>
      <c r="S22" s="845"/>
      <c r="T22" s="845"/>
      <c r="U22" s="845"/>
      <c r="V22" s="845"/>
      <c r="W22" s="845"/>
      <c r="X22" s="845"/>
      <c r="Y22" s="845"/>
      <c r="Z22" s="846"/>
      <c r="AA22" s="844"/>
      <c r="AB22" s="845"/>
      <c r="AC22" s="845"/>
      <c r="AD22" s="845"/>
      <c r="AE22" s="845"/>
      <c r="AF22" s="845"/>
      <c r="AG22" s="845"/>
      <c r="AH22" s="845"/>
      <c r="AI22" s="845"/>
      <c r="AJ22" s="846"/>
      <c r="AK22" s="902"/>
      <c r="AL22" s="727"/>
      <c r="AM22" s="727"/>
      <c r="AN22" s="727"/>
      <c r="AO22" s="727"/>
      <c r="AP22" s="727"/>
      <c r="AQ22" s="727"/>
      <c r="AR22" s="727"/>
      <c r="AS22" s="727"/>
      <c r="AT22" s="727"/>
      <c r="AU22" s="727"/>
      <c r="AV22" s="727"/>
      <c r="AW22" s="727"/>
      <c r="AX22" s="727"/>
      <c r="AY22" s="727"/>
      <c r="AZ22" s="727"/>
      <c r="BA22" s="727"/>
      <c r="BB22" s="727"/>
      <c r="BC22" s="727"/>
      <c r="BD22" s="727"/>
      <c r="BE22" s="903"/>
      <c r="BF22" s="907"/>
      <c r="BG22" s="908"/>
      <c r="BH22" s="908"/>
      <c r="BI22" s="908"/>
      <c r="BJ22" s="908"/>
      <c r="BK22" s="908"/>
      <c r="BL22" s="908"/>
      <c r="BM22" s="908"/>
      <c r="BN22" s="908"/>
      <c r="BO22" s="908"/>
      <c r="BP22" s="908"/>
      <c r="BQ22" s="909"/>
      <c r="BR22" s="907"/>
      <c r="BS22" s="908"/>
      <c r="BT22" s="908"/>
      <c r="BU22" s="908"/>
      <c r="BV22" s="908"/>
      <c r="BW22" s="908"/>
      <c r="BX22" s="908"/>
      <c r="BY22" s="908"/>
      <c r="BZ22" s="908"/>
      <c r="CA22" s="908"/>
      <c r="CB22" s="908"/>
      <c r="CC22" s="909"/>
      <c r="CD22" s="844"/>
      <c r="CE22" s="845"/>
      <c r="CF22" s="845"/>
      <c r="CG22" s="845"/>
      <c r="CH22" s="845"/>
      <c r="CI22" s="845"/>
      <c r="CJ22" s="846"/>
      <c r="CK22" s="907"/>
      <c r="CL22" s="908"/>
      <c r="CM22" s="908"/>
      <c r="CN22" s="908"/>
      <c r="CO22" s="908"/>
      <c r="CP22" s="908"/>
      <c r="CQ22" s="908"/>
      <c r="CR22" s="908"/>
      <c r="CS22" s="908"/>
      <c r="CT22" s="908"/>
      <c r="CU22" s="908"/>
      <c r="CV22" s="909"/>
      <c r="CW22" s="926"/>
      <c r="CX22" s="927"/>
      <c r="CY22" s="927"/>
      <c r="CZ22" s="927"/>
      <c r="DA22" s="927"/>
      <c r="DB22" s="927"/>
      <c r="DC22" s="927"/>
      <c r="DD22" s="927"/>
      <c r="DE22" s="927"/>
      <c r="DF22" s="928"/>
    </row>
    <row r="23" spans="2:110" ht="13.5" customHeight="1" x14ac:dyDescent="0.2">
      <c r="B23" s="56"/>
      <c r="C23" s="895"/>
      <c r="D23" s="895"/>
      <c r="E23" s="895"/>
      <c r="F23" s="895"/>
      <c r="G23" s="895"/>
      <c r="H23" s="895"/>
      <c r="I23" s="895"/>
      <c r="J23" s="895"/>
      <c r="K23" s="895"/>
      <c r="L23" s="895"/>
      <c r="M23" s="895"/>
      <c r="N23" s="895"/>
      <c r="O23" s="57"/>
      <c r="P23" s="844"/>
      <c r="Q23" s="845"/>
      <c r="R23" s="845"/>
      <c r="S23" s="845"/>
      <c r="T23" s="845"/>
      <c r="U23" s="845"/>
      <c r="V23" s="845"/>
      <c r="W23" s="845"/>
      <c r="X23" s="845"/>
      <c r="Y23" s="845"/>
      <c r="Z23" s="846"/>
      <c r="AA23" s="844"/>
      <c r="AB23" s="845"/>
      <c r="AC23" s="845"/>
      <c r="AD23" s="845"/>
      <c r="AE23" s="845"/>
      <c r="AF23" s="845"/>
      <c r="AG23" s="845"/>
      <c r="AH23" s="845"/>
      <c r="AI23" s="845"/>
      <c r="AJ23" s="846"/>
      <c r="AK23" s="828" t="s">
        <v>23</v>
      </c>
      <c r="AL23" s="829"/>
      <c r="AM23" s="829"/>
      <c r="AN23" s="829"/>
      <c r="AO23" s="829"/>
      <c r="AP23" s="829"/>
      <c r="AQ23" s="829"/>
      <c r="AR23" s="829"/>
      <c r="AS23" s="829"/>
      <c r="AT23" s="829"/>
      <c r="AU23" s="829"/>
      <c r="AV23" s="830"/>
      <c r="AW23" s="828" t="s">
        <v>24</v>
      </c>
      <c r="AX23" s="829"/>
      <c r="AY23" s="829"/>
      <c r="AZ23" s="829"/>
      <c r="BA23" s="829"/>
      <c r="BB23" s="829"/>
      <c r="BC23" s="829"/>
      <c r="BD23" s="829"/>
      <c r="BE23" s="830"/>
      <c r="BF23" s="907"/>
      <c r="BG23" s="908"/>
      <c r="BH23" s="908"/>
      <c r="BI23" s="908"/>
      <c r="BJ23" s="908"/>
      <c r="BK23" s="908"/>
      <c r="BL23" s="908"/>
      <c r="BM23" s="908"/>
      <c r="BN23" s="908"/>
      <c r="BO23" s="908"/>
      <c r="BP23" s="908"/>
      <c r="BQ23" s="909"/>
      <c r="BR23" s="907"/>
      <c r="BS23" s="908"/>
      <c r="BT23" s="908"/>
      <c r="BU23" s="908"/>
      <c r="BV23" s="908"/>
      <c r="BW23" s="908"/>
      <c r="BX23" s="908"/>
      <c r="BY23" s="908"/>
      <c r="BZ23" s="908"/>
      <c r="CA23" s="908"/>
      <c r="CB23" s="908"/>
      <c r="CC23" s="909"/>
      <c r="CD23" s="844"/>
      <c r="CE23" s="845"/>
      <c r="CF23" s="845"/>
      <c r="CG23" s="845"/>
      <c r="CH23" s="845"/>
      <c r="CI23" s="845"/>
      <c r="CJ23" s="846"/>
      <c r="CK23" s="907"/>
      <c r="CL23" s="908"/>
      <c r="CM23" s="908"/>
      <c r="CN23" s="908"/>
      <c r="CO23" s="908"/>
      <c r="CP23" s="908"/>
      <c r="CQ23" s="908"/>
      <c r="CR23" s="908"/>
      <c r="CS23" s="908"/>
      <c r="CT23" s="908"/>
      <c r="CU23" s="908"/>
      <c r="CV23" s="909"/>
      <c r="CW23" s="926"/>
      <c r="CX23" s="927"/>
      <c r="CY23" s="927"/>
      <c r="CZ23" s="927"/>
      <c r="DA23" s="927"/>
      <c r="DB23" s="927"/>
      <c r="DC23" s="927"/>
      <c r="DD23" s="927"/>
      <c r="DE23" s="927"/>
      <c r="DF23" s="928"/>
    </row>
    <row r="24" spans="2:110" ht="13.5" customHeight="1" x14ac:dyDescent="0.2">
      <c r="B24" s="56"/>
      <c r="C24" s="895"/>
      <c r="D24" s="895"/>
      <c r="E24" s="895"/>
      <c r="F24" s="895"/>
      <c r="G24" s="895"/>
      <c r="H24" s="895"/>
      <c r="I24" s="895"/>
      <c r="J24" s="895"/>
      <c r="K24" s="895"/>
      <c r="L24" s="895"/>
      <c r="M24" s="895"/>
      <c r="N24" s="895"/>
      <c r="O24" s="57"/>
      <c r="P24" s="844"/>
      <c r="Q24" s="845"/>
      <c r="R24" s="845"/>
      <c r="S24" s="845"/>
      <c r="T24" s="845"/>
      <c r="U24" s="845"/>
      <c r="V24" s="845"/>
      <c r="W24" s="845"/>
      <c r="X24" s="845"/>
      <c r="Y24" s="845"/>
      <c r="Z24" s="846"/>
      <c r="AA24" s="844"/>
      <c r="AB24" s="845"/>
      <c r="AC24" s="845"/>
      <c r="AD24" s="845"/>
      <c r="AE24" s="845"/>
      <c r="AF24" s="845"/>
      <c r="AG24" s="845"/>
      <c r="AH24" s="845"/>
      <c r="AI24" s="845"/>
      <c r="AJ24" s="846"/>
      <c r="AK24" s="844"/>
      <c r="AL24" s="845"/>
      <c r="AM24" s="845"/>
      <c r="AN24" s="845"/>
      <c r="AO24" s="845"/>
      <c r="AP24" s="845"/>
      <c r="AQ24" s="845"/>
      <c r="AR24" s="845"/>
      <c r="AS24" s="845"/>
      <c r="AT24" s="845"/>
      <c r="AU24" s="845"/>
      <c r="AV24" s="846"/>
      <c r="AW24" s="844"/>
      <c r="AX24" s="845"/>
      <c r="AY24" s="845"/>
      <c r="AZ24" s="845"/>
      <c r="BA24" s="845"/>
      <c r="BB24" s="845"/>
      <c r="BC24" s="845"/>
      <c r="BD24" s="845"/>
      <c r="BE24" s="846"/>
      <c r="BF24" s="907"/>
      <c r="BG24" s="908"/>
      <c r="BH24" s="908"/>
      <c r="BI24" s="908"/>
      <c r="BJ24" s="908"/>
      <c r="BK24" s="908"/>
      <c r="BL24" s="908"/>
      <c r="BM24" s="908"/>
      <c r="BN24" s="908"/>
      <c r="BO24" s="908"/>
      <c r="BP24" s="908"/>
      <c r="BQ24" s="909"/>
      <c r="BR24" s="907"/>
      <c r="BS24" s="908"/>
      <c r="BT24" s="908"/>
      <c r="BU24" s="908"/>
      <c r="BV24" s="908"/>
      <c r="BW24" s="908"/>
      <c r="BX24" s="908"/>
      <c r="BY24" s="908"/>
      <c r="BZ24" s="908"/>
      <c r="CA24" s="908"/>
      <c r="CB24" s="908"/>
      <c r="CC24" s="909"/>
      <c r="CD24" s="844"/>
      <c r="CE24" s="845"/>
      <c r="CF24" s="845"/>
      <c r="CG24" s="845"/>
      <c r="CH24" s="845"/>
      <c r="CI24" s="845"/>
      <c r="CJ24" s="846"/>
      <c r="CK24" s="907"/>
      <c r="CL24" s="908"/>
      <c r="CM24" s="908"/>
      <c r="CN24" s="908"/>
      <c r="CO24" s="908"/>
      <c r="CP24" s="908"/>
      <c r="CQ24" s="908"/>
      <c r="CR24" s="908"/>
      <c r="CS24" s="908"/>
      <c r="CT24" s="908"/>
      <c r="CU24" s="908"/>
      <c r="CV24" s="909"/>
      <c r="CW24" s="926"/>
      <c r="CX24" s="927"/>
      <c r="CY24" s="927"/>
      <c r="CZ24" s="927"/>
      <c r="DA24" s="927"/>
      <c r="DB24" s="927"/>
      <c r="DC24" s="927"/>
      <c r="DD24" s="927"/>
      <c r="DE24" s="927"/>
      <c r="DF24" s="928"/>
    </row>
    <row r="25" spans="2:110" ht="13.5" customHeight="1" x14ac:dyDescent="0.2">
      <c r="B25" s="56"/>
      <c r="C25" s="895"/>
      <c r="D25" s="895"/>
      <c r="E25" s="895"/>
      <c r="F25" s="895"/>
      <c r="G25" s="895"/>
      <c r="H25" s="895"/>
      <c r="I25" s="895"/>
      <c r="J25" s="895"/>
      <c r="K25" s="895"/>
      <c r="L25" s="895"/>
      <c r="M25" s="895"/>
      <c r="N25" s="895"/>
      <c r="O25" s="57"/>
      <c r="P25" s="841"/>
      <c r="Q25" s="842"/>
      <c r="R25" s="842"/>
      <c r="S25" s="842"/>
      <c r="T25" s="842"/>
      <c r="U25" s="842"/>
      <c r="V25" s="842"/>
      <c r="W25" s="842"/>
      <c r="X25" s="842"/>
      <c r="Y25" s="842"/>
      <c r="Z25" s="843"/>
      <c r="AA25" s="841"/>
      <c r="AB25" s="842"/>
      <c r="AC25" s="842"/>
      <c r="AD25" s="842"/>
      <c r="AE25" s="842"/>
      <c r="AF25" s="842"/>
      <c r="AG25" s="842"/>
      <c r="AH25" s="842"/>
      <c r="AI25" s="842"/>
      <c r="AJ25" s="843"/>
      <c r="AK25" s="841"/>
      <c r="AL25" s="842"/>
      <c r="AM25" s="842"/>
      <c r="AN25" s="842"/>
      <c r="AO25" s="842"/>
      <c r="AP25" s="842"/>
      <c r="AQ25" s="842"/>
      <c r="AR25" s="842"/>
      <c r="AS25" s="842"/>
      <c r="AT25" s="842"/>
      <c r="AU25" s="842"/>
      <c r="AV25" s="843"/>
      <c r="AW25" s="841"/>
      <c r="AX25" s="842"/>
      <c r="AY25" s="842"/>
      <c r="AZ25" s="842"/>
      <c r="BA25" s="842"/>
      <c r="BB25" s="842"/>
      <c r="BC25" s="842"/>
      <c r="BD25" s="842"/>
      <c r="BE25" s="843"/>
      <c r="BF25" s="910"/>
      <c r="BG25" s="911"/>
      <c r="BH25" s="911"/>
      <c r="BI25" s="911"/>
      <c r="BJ25" s="911"/>
      <c r="BK25" s="911"/>
      <c r="BL25" s="911"/>
      <c r="BM25" s="911"/>
      <c r="BN25" s="911"/>
      <c r="BO25" s="911"/>
      <c r="BP25" s="911"/>
      <c r="BQ25" s="912"/>
      <c r="BR25" s="910"/>
      <c r="BS25" s="911"/>
      <c r="BT25" s="911"/>
      <c r="BU25" s="911"/>
      <c r="BV25" s="911"/>
      <c r="BW25" s="911"/>
      <c r="BX25" s="911"/>
      <c r="BY25" s="911"/>
      <c r="BZ25" s="911"/>
      <c r="CA25" s="911"/>
      <c r="CB25" s="911"/>
      <c r="CC25" s="912"/>
      <c r="CD25" s="844"/>
      <c r="CE25" s="845"/>
      <c r="CF25" s="845"/>
      <c r="CG25" s="845"/>
      <c r="CH25" s="845"/>
      <c r="CI25" s="845"/>
      <c r="CJ25" s="846"/>
      <c r="CK25" s="910"/>
      <c r="CL25" s="911"/>
      <c r="CM25" s="911"/>
      <c r="CN25" s="911"/>
      <c r="CO25" s="911"/>
      <c r="CP25" s="911"/>
      <c r="CQ25" s="911"/>
      <c r="CR25" s="911"/>
      <c r="CS25" s="911"/>
      <c r="CT25" s="911"/>
      <c r="CU25" s="911"/>
      <c r="CV25" s="912"/>
      <c r="CW25" s="929"/>
      <c r="CX25" s="930"/>
      <c r="CY25" s="930"/>
      <c r="CZ25" s="930"/>
      <c r="DA25" s="930"/>
      <c r="DB25" s="930"/>
      <c r="DC25" s="930"/>
      <c r="DD25" s="930"/>
      <c r="DE25" s="930"/>
      <c r="DF25" s="931"/>
    </row>
    <row r="26" spans="2:110" ht="13.5" customHeight="1" x14ac:dyDescent="0.2">
      <c r="B26" s="60"/>
      <c r="C26" s="866" t="s">
        <v>25</v>
      </c>
      <c r="D26" s="866"/>
      <c r="E26" s="866"/>
      <c r="F26" s="866"/>
      <c r="G26" s="866"/>
      <c r="H26" s="866"/>
      <c r="I26" s="866"/>
      <c r="J26" s="866"/>
      <c r="K26" s="866"/>
      <c r="L26" s="866"/>
      <c r="M26" s="866"/>
      <c r="N26" s="866"/>
      <c r="O26" s="61"/>
      <c r="P26" s="850" t="s">
        <v>188</v>
      </c>
      <c r="Q26" s="851"/>
      <c r="R26" s="851"/>
      <c r="S26" s="851"/>
      <c r="T26" s="851"/>
      <c r="U26" s="851"/>
      <c r="V26" s="851"/>
      <c r="W26" s="851"/>
      <c r="X26" s="851"/>
      <c r="Y26" s="851"/>
      <c r="Z26" s="852"/>
      <c r="AA26" s="815">
        <v>11200000</v>
      </c>
      <c r="AB26" s="816"/>
      <c r="AC26" s="816"/>
      <c r="AD26" s="816"/>
      <c r="AE26" s="816"/>
      <c r="AF26" s="816"/>
      <c r="AG26" s="816"/>
      <c r="AH26" s="816"/>
      <c r="AI26" s="816"/>
      <c r="AJ26" s="817"/>
      <c r="AK26" s="815">
        <v>679614</v>
      </c>
      <c r="AL26" s="816"/>
      <c r="AM26" s="816"/>
      <c r="AN26" s="816"/>
      <c r="AO26" s="816"/>
      <c r="AP26" s="816"/>
      <c r="AQ26" s="816"/>
      <c r="AR26" s="816"/>
      <c r="AS26" s="816"/>
      <c r="AT26" s="816"/>
      <c r="AU26" s="816"/>
      <c r="AV26" s="817"/>
      <c r="AW26" s="821">
        <f>AA26-BF26</f>
        <v>8954360</v>
      </c>
      <c r="AX26" s="822"/>
      <c r="AY26" s="822"/>
      <c r="AZ26" s="822"/>
      <c r="BA26" s="822"/>
      <c r="BB26" s="822"/>
      <c r="BC26" s="822"/>
      <c r="BD26" s="822"/>
      <c r="BE26" s="823"/>
      <c r="BF26" s="821">
        <v>2245640</v>
      </c>
      <c r="BG26" s="836"/>
      <c r="BH26" s="836"/>
      <c r="BI26" s="836"/>
      <c r="BJ26" s="836"/>
      <c r="BK26" s="836"/>
      <c r="BL26" s="836"/>
      <c r="BM26" s="836"/>
      <c r="BN26" s="836"/>
      <c r="BO26" s="836"/>
      <c r="BP26" s="836"/>
      <c r="BQ26" s="837"/>
      <c r="BR26" s="828" t="s">
        <v>189</v>
      </c>
      <c r="BS26" s="829"/>
      <c r="BT26" s="829"/>
      <c r="BU26" s="829"/>
      <c r="BV26" s="829"/>
      <c r="BW26" s="829"/>
      <c r="BX26" s="829"/>
      <c r="BY26" s="829"/>
      <c r="BZ26" s="829"/>
      <c r="CA26" s="829"/>
      <c r="CB26" s="829"/>
      <c r="CC26" s="830"/>
      <c r="CD26" s="828" t="s">
        <v>190</v>
      </c>
      <c r="CE26" s="829"/>
      <c r="CF26" s="829"/>
      <c r="CG26" s="829"/>
      <c r="CH26" s="829"/>
      <c r="CI26" s="829"/>
      <c r="CJ26" s="830"/>
      <c r="CK26" s="828" t="s">
        <v>191</v>
      </c>
      <c r="CL26" s="829"/>
      <c r="CM26" s="829"/>
      <c r="CN26" s="829"/>
      <c r="CO26" s="829"/>
      <c r="CP26" s="829"/>
      <c r="CQ26" s="829"/>
      <c r="CR26" s="829"/>
      <c r="CS26" s="829"/>
      <c r="CT26" s="829"/>
      <c r="CU26" s="829"/>
      <c r="CV26" s="830"/>
      <c r="CW26" s="829" t="s">
        <v>30</v>
      </c>
      <c r="CX26" s="829"/>
      <c r="CY26" s="829"/>
      <c r="CZ26" s="829"/>
      <c r="DA26" s="829"/>
      <c r="DB26" s="829"/>
      <c r="DC26" s="829"/>
      <c r="DD26" s="829"/>
      <c r="DE26" s="829"/>
      <c r="DF26" s="834"/>
    </row>
    <row r="27" spans="2:110" ht="13.5" customHeight="1" x14ac:dyDescent="0.2">
      <c r="B27" s="56"/>
      <c r="C27" s="848"/>
      <c r="D27" s="848"/>
      <c r="E27" s="848"/>
      <c r="F27" s="848"/>
      <c r="G27" s="848"/>
      <c r="H27" s="848"/>
      <c r="I27" s="848"/>
      <c r="J27" s="848"/>
      <c r="K27" s="848"/>
      <c r="L27" s="848"/>
      <c r="M27" s="848"/>
      <c r="N27" s="848"/>
      <c r="O27" s="57"/>
      <c r="P27" s="863"/>
      <c r="Q27" s="864"/>
      <c r="R27" s="864"/>
      <c r="S27" s="864"/>
      <c r="T27" s="864"/>
      <c r="U27" s="864"/>
      <c r="V27" s="864"/>
      <c r="W27" s="864"/>
      <c r="X27" s="864"/>
      <c r="Y27" s="864"/>
      <c r="Z27" s="865"/>
      <c r="AA27" s="818"/>
      <c r="AB27" s="819"/>
      <c r="AC27" s="819"/>
      <c r="AD27" s="819"/>
      <c r="AE27" s="819"/>
      <c r="AF27" s="819"/>
      <c r="AG27" s="819"/>
      <c r="AH27" s="819"/>
      <c r="AI27" s="819"/>
      <c r="AJ27" s="820"/>
      <c r="AK27" s="818"/>
      <c r="AL27" s="819"/>
      <c r="AM27" s="819"/>
      <c r="AN27" s="819"/>
      <c r="AO27" s="819"/>
      <c r="AP27" s="819"/>
      <c r="AQ27" s="819"/>
      <c r="AR27" s="819"/>
      <c r="AS27" s="819"/>
      <c r="AT27" s="819"/>
      <c r="AU27" s="819"/>
      <c r="AV27" s="820"/>
      <c r="AW27" s="824"/>
      <c r="AX27" s="825"/>
      <c r="AY27" s="825"/>
      <c r="AZ27" s="825"/>
      <c r="BA27" s="825"/>
      <c r="BB27" s="825"/>
      <c r="BC27" s="825"/>
      <c r="BD27" s="825"/>
      <c r="BE27" s="826"/>
      <c r="BF27" s="838"/>
      <c r="BG27" s="839"/>
      <c r="BH27" s="839"/>
      <c r="BI27" s="839"/>
      <c r="BJ27" s="839"/>
      <c r="BK27" s="839"/>
      <c r="BL27" s="839"/>
      <c r="BM27" s="839"/>
      <c r="BN27" s="839"/>
      <c r="BO27" s="839"/>
      <c r="BP27" s="839"/>
      <c r="BQ27" s="840"/>
      <c r="BR27" s="841"/>
      <c r="BS27" s="842"/>
      <c r="BT27" s="842"/>
      <c r="BU27" s="842"/>
      <c r="BV27" s="842"/>
      <c r="BW27" s="842"/>
      <c r="BX27" s="842"/>
      <c r="BY27" s="842"/>
      <c r="BZ27" s="842"/>
      <c r="CA27" s="842"/>
      <c r="CB27" s="842"/>
      <c r="CC27" s="843"/>
      <c r="CD27" s="841"/>
      <c r="CE27" s="842"/>
      <c r="CF27" s="842"/>
      <c r="CG27" s="842"/>
      <c r="CH27" s="842"/>
      <c r="CI27" s="842"/>
      <c r="CJ27" s="843"/>
      <c r="CK27" s="844"/>
      <c r="CL27" s="845"/>
      <c r="CM27" s="845"/>
      <c r="CN27" s="845"/>
      <c r="CO27" s="845"/>
      <c r="CP27" s="845"/>
      <c r="CQ27" s="845"/>
      <c r="CR27" s="845"/>
      <c r="CS27" s="845"/>
      <c r="CT27" s="845"/>
      <c r="CU27" s="845"/>
      <c r="CV27" s="846"/>
      <c r="CW27" s="845"/>
      <c r="CX27" s="845"/>
      <c r="CY27" s="845"/>
      <c r="CZ27" s="845"/>
      <c r="DA27" s="845"/>
      <c r="DB27" s="845"/>
      <c r="DC27" s="845"/>
      <c r="DD27" s="845"/>
      <c r="DE27" s="845"/>
      <c r="DF27" s="847"/>
    </row>
    <row r="28" spans="2:110" ht="13.5" customHeight="1" x14ac:dyDescent="0.2">
      <c r="B28" s="60"/>
      <c r="C28" s="866" t="s">
        <v>192</v>
      </c>
      <c r="D28" s="866"/>
      <c r="E28" s="866"/>
      <c r="F28" s="866"/>
      <c r="G28" s="866"/>
      <c r="H28" s="866"/>
      <c r="I28" s="866"/>
      <c r="J28" s="866"/>
      <c r="K28" s="866"/>
      <c r="L28" s="866"/>
      <c r="M28" s="866"/>
      <c r="N28" s="866"/>
      <c r="O28" s="61"/>
      <c r="P28" s="850" t="s">
        <v>193</v>
      </c>
      <c r="Q28" s="851"/>
      <c r="R28" s="851"/>
      <c r="S28" s="851"/>
      <c r="T28" s="851"/>
      <c r="U28" s="851"/>
      <c r="V28" s="851"/>
      <c r="W28" s="851"/>
      <c r="X28" s="851"/>
      <c r="Y28" s="851"/>
      <c r="Z28" s="852"/>
      <c r="AA28" s="815">
        <v>9400000</v>
      </c>
      <c r="AB28" s="816"/>
      <c r="AC28" s="816"/>
      <c r="AD28" s="816"/>
      <c r="AE28" s="816"/>
      <c r="AF28" s="816"/>
      <c r="AG28" s="816"/>
      <c r="AH28" s="816"/>
      <c r="AI28" s="816"/>
      <c r="AJ28" s="817"/>
      <c r="AK28" s="815">
        <v>718971</v>
      </c>
      <c r="AL28" s="816"/>
      <c r="AM28" s="816"/>
      <c r="AN28" s="816"/>
      <c r="AO28" s="816"/>
      <c r="AP28" s="816"/>
      <c r="AQ28" s="816"/>
      <c r="AR28" s="816"/>
      <c r="AS28" s="816"/>
      <c r="AT28" s="816"/>
      <c r="AU28" s="816"/>
      <c r="AV28" s="817"/>
      <c r="AW28" s="821">
        <f>AA28-BF28</f>
        <v>9400000</v>
      </c>
      <c r="AX28" s="822"/>
      <c r="AY28" s="822"/>
      <c r="AZ28" s="822"/>
      <c r="BA28" s="822"/>
      <c r="BB28" s="822"/>
      <c r="BC28" s="822"/>
      <c r="BD28" s="822"/>
      <c r="BE28" s="823"/>
      <c r="BF28" s="821">
        <v>0</v>
      </c>
      <c r="BG28" s="836"/>
      <c r="BH28" s="836"/>
      <c r="BI28" s="836"/>
      <c r="BJ28" s="836"/>
      <c r="BK28" s="836"/>
      <c r="BL28" s="836"/>
      <c r="BM28" s="836"/>
      <c r="BN28" s="836"/>
      <c r="BO28" s="836"/>
      <c r="BP28" s="836"/>
      <c r="BQ28" s="837"/>
      <c r="BR28" s="828" t="s">
        <v>194</v>
      </c>
      <c r="BS28" s="829"/>
      <c r="BT28" s="829"/>
      <c r="BU28" s="829"/>
      <c r="BV28" s="829"/>
      <c r="BW28" s="829"/>
      <c r="BX28" s="829"/>
      <c r="BY28" s="829"/>
      <c r="BZ28" s="829"/>
      <c r="CA28" s="829"/>
      <c r="CB28" s="829"/>
      <c r="CC28" s="830"/>
      <c r="CD28" s="828" t="s">
        <v>195</v>
      </c>
      <c r="CE28" s="829"/>
      <c r="CF28" s="829"/>
      <c r="CG28" s="829"/>
      <c r="CH28" s="829"/>
      <c r="CI28" s="829"/>
      <c r="CJ28" s="830"/>
      <c r="CK28" s="828" t="s">
        <v>216</v>
      </c>
      <c r="CL28" s="829"/>
      <c r="CM28" s="829"/>
      <c r="CN28" s="829"/>
      <c r="CO28" s="829"/>
      <c r="CP28" s="829"/>
      <c r="CQ28" s="829"/>
      <c r="CR28" s="829"/>
      <c r="CS28" s="829"/>
      <c r="CT28" s="829"/>
      <c r="CU28" s="829"/>
      <c r="CV28" s="830"/>
      <c r="CW28" s="829" t="s">
        <v>36</v>
      </c>
      <c r="CX28" s="829"/>
      <c r="CY28" s="829"/>
      <c r="CZ28" s="829"/>
      <c r="DA28" s="829"/>
      <c r="DB28" s="829"/>
      <c r="DC28" s="829"/>
      <c r="DD28" s="829"/>
      <c r="DE28" s="829"/>
      <c r="DF28" s="834"/>
    </row>
    <row r="29" spans="2:110" ht="13.5" customHeight="1" x14ac:dyDescent="0.2">
      <c r="B29" s="58"/>
      <c r="C29" s="862"/>
      <c r="D29" s="862"/>
      <c r="E29" s="862"/>
      <c r="F29" s="862"/>
      <c r="G29" s="862"/>
      <c r="H29" s="862"/>
      <c r="I29" s="862"/>
      <c r="J29" s="862"/>
      <c r="K29" s="862"/>
      <c r="L29" s="862"/>
      <c r="M29" s="862"/>
      <c r="N29" s="862"/>
      <c r="O29" s="59"/>
      <c r="P29" s="863"/>
      <c r="Q29" s="864"/>
      <c r="R29" s="864"/>
      <c r="S29" s="864"/>
      <c r="T29" s="864"/>
      <c r="U29" s="864"/>
      <c r="V29" s="864"/>
      <c r="W29" s="864"/>
      <c r="X29" s="864"/>
      <c r="Y29" s="864"/>
      <c r="Z29" s="865"/>
      <c r="AA29" s="818"/>
      <c r="AB29" s="819"/>
      <c r="AC29" s="819"/>
      <c r="AD29" s="819"/>
      <c r="AE29" s="819"/>
      <c r="AF29" s="819"/>
      <c r="AG29" s="819"/>
      <c r="AH29" s="819"/>
      <c r="AI29" s="819"/>
      <c r="AJ29" s="820"/>
      <c r="AK29" s="818"/>
      <c r="AL29" s="819"/>
      <c r="AM29" s="819"/>
      <c r="AN29" s="819"/>
      <c r="AO29" s="819"/>
      <c r="AP29" s="819"/>
      <c r="AQ29" s="819"/>
      <c r="AR29" s="819"/>
      <c r="AS29" s="819"/>
      <c r="AT29" s="819"/>
      <c r="AU29" s="819"/>
      <c r="AV29" s="820"/>
      <c r="AW29" s="824"/>
      <c r="AX29" s="825"/>
      <c r="AY29" s="825"/>
      <c r="AZ29" s="825"/>
      <c r="BA29" s="825"/>
      <c r="BB29" s="825"/>
      <c r="BC29" s="825"/>
      <c r="BD29" s="825"/>
      <c r="BE29" s="826"/>
      <c r="BF29" s="838"/>
      <c r="BG29" s="839"/>
      <c r="BH29" s="839"/>
      <c r="BI29" s="839"/>
      <c r="BJ29" s="839"/>
      <c r="BK29" s="839"/>
      <c r="BL29" s="839"/>
      <c r="BM29" s="839"/>
      <c r="BN29" s="839"/>
      <c r="BO29" s="839"/>
      <c r="BP29" s="839"/>
      <c r="BQ29" s="840"/>
      <c r="BR29" s="844"/>
      <c r="BS29" s="845"/>
      <c r="BT29" s="845"/>
      <c r="BU29" s="845"/>
      <c r="BV29" s="845"/>
      <c r="BW29" s="845"/>
      <c r="BX29" s="845"/>
      <c r="BY29" s="845"/>
      <c r="BZ29" s="845"/>
      <c r="CA29" s="845"/>
      <c r="CB29" s="845"/>
      <c r="CC29" s="846"/>
      <c r="CD29" s="841"/>
      <c r="CE29" s="842"/>
      <c r="CF29" s="842"/>
      <c r="CG29" s="842"/>
      <c r="CH29" s="842"/>
      <c r="CI29" s="842"/>
      <c r="CJ29" s="843"/>
      <c r="CK29" s="844"/>
      <c r="CL29" s="845"/>
      <c r="CM29" s="845"/>
      <c r="CN29" s="845"/>
      <c r="CO29" s="845"/>
      <c r="CP29" s="845"/>
      <c r="CQ29" s="845"/>
      <c r="CR29" s="845"/>
      <c r="CS29" s="845"/>
      <c r="CT29" s="845"/>
      <c r="CU29" s="845"/>
      <c r="CV29" s="846"/>
      <c r="CW29" s="845"/>
      <c r="CX29" s="845"/>
      <c r="CY29" s="845"/>
      <c r="CZ29" s="845"/>
      <c r="DA29" s="845"/>
      <c r="DB29" s="845"/>
      <c r="DC29" s="845"/>
      <c r="DD29" s="845"/>
      <c r="DE29" s="845"/>
      <c r="DF29" s="847"/>
    </row>
    <row r="30" spans="2:110" ht="13.5" customHeight="1" x14ac:dyDescent="0.2">
      <c r="B30" s="60"/>
      <c r="C30" s="866" t="s">
        <v>192</v>
      </c>
      <c r="D30" s="866"/>
      <c r="E30" s="866"/>
      <c r="F30" s="866"/>
      <c r="G30" s="866"/>
      <c r="H30" s="866"/>
      <c r="I30" s="866"/>
      <c r="J30" s="866"/>
      <c r="K30" s="866"/>
      <c r="L30" s="866"/>
      <c r="M30" s="866"/>
      <c r="N30" s="866"/>
      <c r="O30" s="61"/>
      <c r="P30" s="850" t="s">
        <v>196</v>
      </c>
      <c r="Q30" s="851"/>
      <c r="R30" s="851"/>
      <c r="S30" s="851"/>
      <c r="T30" s="851"/>
      <c r="U30" s="851"/>
      <c r="V30" s="851"/>
      <c r="W30" s="851"/>
      <c r="X30" s="851"/>
      <c r="Y30" s="851"/>
      <c r="Z30" s="852"/>
      <c r="AA30" s="815">
        <v>32900000</v>
      </c>
      <c r="AB30" s="816"/>
      <c r="AC30" s="816"/>
      <c r="AD30" s="816"/>
      <c r="AE30" s="816"/>
      <c r="AF30" s="816"/>
      <c r="AG30" s="816"/>
      <c r="AH30" s="816"/>
      <c r="AI30" s="816"/>
      <c r="AJ30" s="817"/>
      <c r="AK30" s="815">
        <v>0</v>
      </c>
      <c r="AL30" s="816"/>
      <c r="AM30" s="816"/>
      <c r="AN30" s="816"/>
      <c r="AO30" s="816"/>
      <c r="AP30" s="816"/>
      <c r="AQ30" s="816"/>
      <c r="AR30" s="816"/>
      <c r="AS30" s="816"/>
      <c r="AT30" s="816"/>
      <c r="AU30" s="816"/>
      <c r="AV30" s="817"/>
      <c r="AW30" s="821">
        <f>AA30-BF30</f>
        <v>32900000</v>
      </c>
      <c r="AX30" s="822"/>
      <c r="AY30" s="822"/>
      <c r="AZ30" s="822"/>
      <c r="BA30" s="822"/>
      <c r="BB30" s="822"/>
      <c r="BC30" s="822"/>
      <c r="BD30" s="822"/>
      <c r="BE30" s="823"/>
      <c r="BF30" s="821">
        <v>0</v>
      </c>
      <c r="BG30" s="836"/>
      <c r="BH30" s="836"/>
      <c r="BI30" s="836"/>
      <c r="BJ30" s="836"/>
      <c r="BK30" s="836"/>
      <c r="BL30" s="836"/>
      <c r="BM30" s="836"/>
      <c r="BN30" s="836"/>
      <c r="BO30" s="836"/>
      <c r="BP30" s="836"/>
      <c r="BQ30" s="837"/>
      <c r="BR30" s="828" t="s">
        <v>194</v>
      </c>
      <c r="BS30" s="829"/>
      <c r="BT30" s="829"/>
      <c r="BU30" s="829"/>
      <c r="BV30" s="829"/>
      <c r="BW30" s="829"/>
      <c r="BX30" s="829"/>
      <c r="BY30" s="829"/>
      <c r="BZ30" s="829"/>
      <c r="CA30" s="829"/>
      <c r="CB30" s="829"/>
      <c r="CC30" s="830"/>
      <c r="CD30" s="828" t="s">
        <v>197</v>
      </c>
      <c r="CE30" s="829"/>
      <c r="CF30" s="829"/>
      <c r="CG30" s="829"/>
      <c r="CH30" s="829"/>
      <c r="CI30" s="829"/>
      <c r="CJ30" s="830"/>
      <c r="CK30" s="828" t="s">
        <v>198</v>
      </c>
      <c r="CL30" s="829"/>
      <c r="CM30" s="829"/>
      <c r="CN30" s="829"/>
      <c r="CO30" s="829"/>
      <c r="CP30" s="829"/>
      <c r="CQ30" s="829"/>
      <c r="CR30" s="829"/>
      <c r="CS30" s="829"/>
      <c r="CT30" s="829"/>
      <c r="CU30" s="829"/>
      <c r="CV30" s="830"/>
      <c r="CW30" s="829" t="s">
        <v>30</v>
      </c>
      <c r="CX30" s="829"/>
      <c r="CY30" s="829"/>
      <c r="CZ30" s="829"/>
      <c r="DA30" s="829"/>
      <c r="DB30" s="829"/>
      <c r="DC30" s="829"/>
      <c r="DD30" s="829"/>
      <c r="DE30" s="829"/>
      <c r="DF30" s="834"/>
    </row>
    <row r="31" spans="2:110" ht="13.5" customHeight="1" x14ac:dyDescent="0.2">
      <c r="B31" s="58"/>
      <c r="C31" s="862"/>
      <c r="D31" s="862"/>
      <c r="E31" s="862"/>
      <c r="F31" s="862"/>
      <c r="G31" s="862"/>
      <c r="H31" s="862"/>
      <c r="I31" s="862"/>
      <c r="J31" s="862"/>
      <c r="K31" s="862"/>
      <c r="L31" s="862"/>
      <c r="M31" s="862"/>
      <c r="N31" s="862"/>
      <c r="O31" s="59"/>
      <c r="P31" s="863"/>
      <c r="Q31" s="864"/>
      <c r="R31" s="864"/>
      <c r="S31" s="864"/>
      <c r="T31" s="864"/>
      <c r="U31" s="864"/>
      <c r="V31" s="864"/>
      <c r="W31" s="864"/>
      <c r="X31" s="864"/>
      <c r="Y31" s="864"/>
      <c r="Z31" s="865"/>
      <c r="AA31" s="818"/>
      <c r="AB31" s="819"/>
      <c r="AC31" s="819"/>
      <c r="AD31" s="819"/>
      <c r="AE31" s="819"/>
      <c r="AF31" s="819"/>
      <c r="AG31" s="819"/>
      <c r="AH31" s="819"/>
      <c r="AI31" s="819"/>
      <c r="AJ31" s="820"/>
      <c r="AK31" s="818"/>
      <c r="AL31" s="819"/>
      <c r="AM31" s="819"/>
      <c r="AN31" s="819"/>
      <c r="AO31" s="819"/>
      <c r="AP31" s="819"/>
      <c r="AQ31" s="819"/>
      <c r="AR31" s="819"/>
      <c r="AS31" s="819"/>
      <c r="AT31" s="819"/>
      <c r="AU31" s="819"/>
      <c r="AV31" s="820"/>
      <c r="AW31" s="824"/>
      <c r="AX31" s="825"/>
      <c r="AY31" s="825"/>
      <c r="AZ31" s="825"/>
      <c r="BA31" s="825"/>
      <c r="BB31" s="825"/>
      <c r="BC31" s="825"/>
      <c r="BD31" s="825"/>
      <c r="BE31" s="826"/>
      <c r="BF31" s="838"/>
      <c r="BG31" s="839"/>
      <c r="BH31" s="839"/>
      <c r="BI31" s="839"/>
      <c r="BJ31" s="839"/>
      <c r="BK31" s="839"/>
      <c r="BL31" s="839"/>
      <c r="BM31" s="839"/>
      <c r="BN31" s="839"/>
      <c r="BO31" s="839"/>
      <c r="BP31" s="839"/>
      <c r="BQ31" s="840"/>
      <c r="BR31" s="841"/>
      <c r="BS31" s="842"/>
      <c r="BT31" s="842"/>
      <c r="BU31" s="842"/>
      <c r="BV31" s="842"/>
      <c r="BW31" s="842"/>
      <c r="BX31" s="842"/>
      <c r="BY31" s="842"/>
      <c r="BZ31" s="842"/>
      <c r="CA31" s="842"/>
      <c r="CB31" s="842"/>
      <c r="CC31" s="843"/>
      <c r="CD31" s="841"/>
      <c r="CE31" s="842"/>
      <c r="CF31" s="842"/>
      <c r="CG31" s="842"/>
      <c r="CH31" s="842"/>
      <c r="CI31" s="842"/>
      <c r="CJ31" s="843"/>
      <c r="CK31" s="844"/>
      <c r="CL31" s="845"/>
      <c r="CM31" s="845"/>
      <c r="CN31" s="845"/>
      <c r="CO31" s="845"/>
      <c r="CP31" s="845"/>
      <c r="CQ31" s="845"/>
      <c r="CR31" s="845"/>
      <c r="CS31" s="845"/>
      <c r="CT31" s="845"/>
      <c r="CU31" s="845"/>
      <c r="CV31" s="846"/>
      <c r="CW31" s="845"/>
      <c r="CX31" s="845"/>
      <c r="CY31" s="845"/>
      <c r="CZ31" s="845"/>
      <c r="DA31" s="845"/>
      <c r="DB31" s="845"/>
      <c r="DC31" s="845"/>
      <c r="DD31" s="845"/>
      <c r="DE31" s="845"/>
      <c r="DF31" s="847"/>
    </row>
    <row r="32" spans="2:110" ht="13.5" customHeight="1" x14ac:dyDescent="0.2">
      <c r="B32" s="60"/>
      <c r="C32" s="866" t="s">
        <v>192</v>
      </c>
      <c r="D32" s="866"/>
      <c r="E32" s="866"/>
      <c r="F32" s="866"/>
      <c r="G32" s="866"/>
      <c r="H32" s="866"/>
      <c r="I32" s="866"/>
      <c r="J32" s="866"/>
      <c r="K32" s="866"/>
      <c r="L32" s="866"/>
      <c r="M32" s="866"/>
      <c r="N32" s="866"/>
      <c r="O32" s="61"/>
      <c r="P32" s="850" t="s">
        <v>199</v>
      </c>
      <c r="Q32" s="851"/>
      <c r="R32" s="851"/>
      <c r="S32" s="851"/>
      <c r="T32" s="851"/>
      <c r="U32" s="851"/>
      <c r="V32" s="851"/>
      <c r="W32" s="851"/>
      <c r="X32" s="851"/>
      <c r="Y32" s="851"/>
      <c r="Z32" s="852"/>
      <c r="AA32" s="815">
        <v>26700000</v>
      </c>
      <c r="AB32" s="816"/>
      <c r="AC32" s="816"/>
      <c r="AD32" s="816"/>
      <c r="AE32" s="816"/>
      <c r="AF32" s="816"/>
      <c r="AG32" s="816"/>
      <c r="AH32" s="816"/>
      <c r="AI32" s="816"/>
      <c r="AJ32" s="817"/>
      <c r="AK32" s="815">
        <v>2072547</v>
      </c>
      <c r="AL32" s="816"/>
      <c r="AM32" s="816"/>
      <c r="AN32" s="816"/>
      <c r="AO32" s="816"/>
      <c r="AP32" s="816"/>
      <c r="AQ32" s="816"/>
      <c r="AR32" s="816"/>
      <c r="AS32" s="816"/>
      <c r="AT32" s="816"/>
      <c r="AU32" s="816"/>
      <c r="AV32" s="817"/>
      <c r="AW32" s="821">
        <f>AA32-BF32</f>
        <v>25620787</v>
      </c>
      <c r="AX32" s="822"/>
      <c r="AY32" s="822"/>
      <c r="AZ32" s="822"/>
      <c r="BA32" s="822"/>
      <c r="BB32" s="822"/>
      <c r="BC32" s="822"/>
      <c r="BD32" s="822"/>
      <c r="BE32" s="823"/>
      <c r="BF32" s="821">
        <v>1079213</v>
      </c>
      <c r="BG32" s="836"/>
      <c r="BH32" s="836"/>
      <c r="BI32" s="836"/>
      <c r="BJ32" s="836"/>
      <c r="BK32" s="836"/>
      <c r="BL32" s="836"/>
      <c r="BM32" s="836"/>
      <c r="BN32" s="836"/>
      <c r="BO32" s="836"/>
      <c r="BP32" s="836"/>
      <c r="BQ32" s="837"/>
      <c r="BR32" s="828" t="s">
        <v>194</v>
      </c>
      <c r="BS32" s="829"/>
      <c r="BT32" s="829"/>
      <c r="BU32" s="829"/>
      <c r="BV32" s="829"/>
      <c r="BW32" s="829"/>
      <c r="BX32" s="829"/>
      <c r="BY32" s="829"/>
      <c r="BZ32" s="829"/>
      <c r="CA32" s="829"/>
      <c r="CB32" s="829"/>
      <c r="CC32" s="830"/>
      <c r="CD32" s="828" t="s">
        <v>200</v>
      </c>
      <c r="CE32" s="829"/>
      <c r="CF32" s="829"/>
      <c r="CG32" s="829"/>
      <c r="CH32" s="829"/>
      <c r="CI32" s="829"/>
      <c r="CJ32" s="830"/>
      <c r="CK32" s="828" t="s">
        <v>201</v>
      </c>
      <c r="CL32" s="829"/>
      <c r="CM32" s="829"/>
      <c r="CN32" s="829"/>
      <c r="CO32" s="829"/>
      <c r="CP32" s="829"/>
      <c r="CQ32" s="829"/>
      <c r="CR32" s="829"/>
      <c r="CS32" s="829"/>
      <c r="CT32" s="829"/>
      <c r="CU32" s="829"/>
      <c r="CV32" s="830"/>
      <c r="CW32" s="829" t="s">
        <v>36</v>
      </c>
      <c r="CX32" s="829"/>
      <c r="CY32" s="829"/>
      <c r="CZ32" s="829"/>
      <c r="DA32" s="829"/>
      <c r="DB32" s="829"/>
      <c r="DC32" s="829"/>
      <c r="DD32" s="829"/>
      <c r="DE32" s="829"/>
      <c r="DF32" s="834"/>
    </row>
    <row r="33" spans="2:110" ht="13.5" customHeight="1" x14ac:dyDescent="0.2">
      <c r="B33" s="58"/>
      <c r="C33" s="862"/>
      <c r="D33" s="862"/>
      <c r="E33" s="862"/>
      <c r="F33" s="862"/>
      <c r="G33" s="862"/>
      <c r="H33" s="862"/>
      <c r="I33" s="862"/>
      <c r="J33" s="862"/>
      <c r="K33" s="862"/>
      <c r="L33" s="862"/>
      <c r="M33" s="862"/>
      <c r="N33" s="862"/>
      <c r="O33" s="59"/>
      <c r="P33" s="863"/>
      <c r="Q33" s="864"/>
      <c r="R33" s="864"/>
      <c r="S33" s="864"/>
      <c r="T33" s="864"/>
      <c r="U33" s="864"/>
      <c r="V33" s="864"/>
      <c r="W33" s="864"/>
      <c r="X33" s="864"/>
      <c r="Y33" s="864"/>
      <c r="Z33" s="865"/>
      <c r="AA33" s="818"/>
      <c r="AB33" s="819"/>
      <c r="AC33" s="819"/>
      <c r="AD33" s="819"/>
      <c r="AE33" s="819"/>
      <c r="AF33" s="819"/>
      <c r="AG33" s="819"/>
      <c r="AH33" s="819"/>
      <c r="AI33" s="819"/>
      <c r="AJ33" s="820"/>
      <c r="AK33" s="818"/>
      <c r="AL33" s="819"/>
      <c r="AM33" s="819"/>
      <c r="AN33" s="819"/>
      <c r="AO33" s="819"/>
      <c r="AP33" s="819"/>
      <c r="AQ33" s="819"/>
      <c r="AR33" s="819"/>
      <c r="AS33" s="819"/>
      <c r="AT33" s="819"/>
      <c r="AU33" s="819"/>
      <c r="AV33" s="820"/>
      <c r="AW33" s="824"/>
      <c r="AX33" s="825"/>
      <c r="AY33" s="825"/>
      <c r="AZ33" s="825"/>
      <c r="BA33" s="825"/>
      <c r="BB33" s="825"/>
      <c r="BC33" s="825"/>
      <c r="BD33" s="825"/>
      <c r="BE33" s="826"/>
      <c r="BF33" s="838"/>
      <c r="BG33" s="839"/>
      <c r="BH33" s="839"/>
      <c r="BI33" s="839"/>
      <c r="BJ33" s="839"/>
      <c r="BK33" s="839"/>
      <c r="BL33" s="839"/>
      <c r="BM33" s="839"/>
      <c r="BN33" s="839"/>
      <c r="BO33" s="839"/>
      <c r="BP33" s="839"/>
      <c r="BQ33" s="840"/>
      <c r="BR33" s="841"/>
      <c r="BS33" s="842"/>
      <c r="BT33" s="842"/>
      <c r="BU33" s="842"/>
      <c r="BV33" s="842"/>
      <c r="BW33" s="842"/>
      <c r="BX33" s="842"/>
      <c r="BY33" s="842"/>
      <c r="BZ33" s="842"/>
      <c r="CA33" s="842"/>
      <c r="CB33" s="842"/>
      <c r="CC33" s="843"/>
      <c r="CD33" s="841"/>
      <c r="CE33" s="842"/>
      <c r="CF33" s="842"/>
      <c r="CG33" s="842"/>
      <c r="CH33" s="842"/>
      <c r="CI33" s="842"/>
      <c r="CJ33" s="843"/>
      <c r="CK33" s="844"/>
      <c r="CL33" s="845"/>
      <c r="CM33" s="845"/>
      <c r="CN33" s="845"/>
      <c r="CO33" s="845"/>
      <c r="CP33" s="845"/>
      <c r="CQ33" s="845"/>
      <c r="CR33" s="845"/>
      <c r="CS33" s="845"/>
      <c r="CT33" s="845"/>
      <c r="CU33" s="845"/>
      <c r="CV33" s="846"/>
      <c r="CW33" s="845"/>
      <c r="CX33" s="845"/>
      <c r="CY33" s="845"/>
      <c r="CZ33" s="845"/>
      <c r="DA33" s="845"/>
      <c r="DB33" s="845"/>
      <c r="DC33" s="845"/>
      <c r="DD33" s="845"/>
      <c r="DE33" s="845"/>
      <c r="DF33" s="847"/>
    </row>
    <row r="34" spans="2:110" ht="13.5" customHeight="1" x14ac:dyDescent="0.2">
      <c r="B34" s="60"/>
      <c r="C34" s="866" t="s">
        <v>192</v>
      </c>
      <c r="D34" s="866"/>
      <c r="E34" s="866"/>
      <c r="F34" s="866"/>
      <c r="G34" s="866"/>
      <c r="H34" s="866"/>
      <c r="I34" s="866"/>
      <c r="J34" s="866"/>
      <c r="K34" s="866"/>
      <c r="L34" s="866"/>
      <c r="M34" s="866"/>
      <c r="N34" s="866"/>
      <c r="O34" s="61"/>
      <c r="P34" s="850" t="s">
        <v>202</v>
      </c>
      <c r="Q34" s="851"/>
      <c r="R34" s="851"/>
      <c r="S34" s="851"/>
      <c r="T34" s="851"/>
      <c r="U34" s="851"/>
      <c r="V34" s="851"/>
      <c r="W34" s="851"/>
      <c r="X34" s="851"/>
      <c r="Y34" s="851"/>
      <c r="Z34" s="852"/>
      <c r="AA34" s="815">
        <v>17600000</v>
      </c>
      <c r="AB34" s="816"/>
      <c r="AC34" s="816"/>
      <c r="AD34" s="816"/>
      <c r="AE34" s="816"/>
      <c r="AF34" s="816"/>
      <c r="AG34" s="816"/>
      <c r="AH34" s="816"/>
      <c r="AI34" s="816"/>
      <c r="AJ34" s="817"/>
      <c r="AK34" s="815">
        <v>1031400</v>
      </c>
      <c r="AL34" s="816"/>
      <c r="AM34" s="816"/>
      <c r="AN34" s="816"/>
      <c r="AO34" s="816"/>
      <c r="AP34" s="816"/>
      <c r="AQ34" s="816"/>
      <c r="AR34" s="816"/>
      <c r="AS34" s="816"/>
      <c r="AT34" s="816"/>
      <c r="AU34" s="816"/>
      <c r="AV34" s="817"/>
      <c r="AW34" s="821">
        <f>AA34-BF34</f>
        <v>11307422</v>
      </c>
      <c r="AX34" s="822"/>
      <c r="AY34" s="822"/>
      <c r="AZ34" s="822"/>
      <c r="BA34" s="822"/>
      <c r="BB34" s="822"/>
      <c r="BC34" s="822"/>
      <c r="BD34" s="822"/>
      <c r="BE34" s="823"/>
      <c r="BF34" s="821">
        <v>6292578</v>
      </c>
      <c r="BG34" s="836"/>
      <c r="BH34" s="836"/>
      <c r="BI34" s="836"/>
      <c r="BJ34" s="836"/>
      <c r="BK34" s="836"/>
      <c r="BL34" s="836"/>
      <c r="BM34" s="836"/>
      <c r="BN34" s="836"/>
      <c r="BO34" s="836"/>
      <c r="BP34" s="836"/>
      <c r="BQ34" s="837"/>
      <c r="BR34" s="828" t="s">
        <v>194</v>
      </c>
      <c r="BS34" s="829"/>
      <c r="BT34" s="829"/>
      <c r="BU34" s="829"/>
      <c r="BV34" s="829"/>
      <c r="BW34" s="829"/>
      <c r="BX34" s="829"/>
      <c r="BY34" s="829"/>
      <c r="BZ34" s="829"/>
      <c r="CA34" s="829"/>
      <c r="CB34" s="829"/>
      <c r="CC34" s="830"/>
      <c r="CD34" s="828" t="s">
        <v>203</v>
      </c>
      <c r="CE34" s="829"/>
      <c r="CF34" s="829"/>
      <c r="CG34" s="829"/>
      <c r="CH34" s="829"/>
      <c r="CI34" s="829"/>
      <c r="CJ34" s="830"/>
      <c r="CK34" s="828" t="s">
        <v>204</v>
      </c>
      <c r="CL34" s="829"/>
      <c r="CM34" s="829"/>
      <c r="CN34" s="829"/>
      <c r="CO34" s="829"/>
      <c r="CP34" s="829"/>
      <c r="CQ34" s="829"/>
      <c r="CR34" s="829"/>
      <c r="CS34" s="829"/>
      <c r="CT34" s="829"/>
      <c r="CU34" s="829"/>
      <c r="CV34" s="830"/>
      <c r="CW34" s="829" t="s">
        <v>30</v>
      </c>
      <c r="CX34" s="829"/>
      <c r="CY34" s="829"/>
      <c r="CZ34" s="829"/>
      <c r="DA34" s="829"/>
      <c r="DB34" s="829"/>
      <c r="DC34" s="829"/>
      <c r="DD34" s="829"/>
      <c r="DE34" s="829"/>
      <c r="DF34" s="834"/>
    </row>
    <row r="35" spans="2:110" ht="13.5" customHeight="1" x14ac:dyDescent="0.2">
      <c r="B35" s="58"/>
      <c r="C35" s="862"/>
      <c r="D35" s="862"/>
      <c r="E35" s="862"/>
      <c r="F35" s="862"/>
      <c r="G35" s="862"/>
      <c r="H35" s="862"/>
      <c r="I35" s="862"/>
      <c r="J35" s="862"/>
      <c r="K35" s="862"/>
      <c r="L35" s="862"/>
      <c r="M35" s="862"/>
      <c r="N35" s="862"/>
      <c r="O35" s="59"/>
      <c r="P35" s="863"/>
      <c r="Q35" s="864"/>
      <c r="R35" s="864"/>
      <c r="S35" s="864"/>
      <c r="T35" s="864"/>
      <c r="U35" s="864"/>
      <c r="V35" s="864"/>
      <c r="W35" s="864"/>
      <c r="X35" s="864"/>
      <c r="Y35" s="864"/>
      <c r="Z35" s="865"/>
      <c r="AA35" s="818"/>
      <c r="AB35" s="819"/>
      <c r="AC35" s="819"/>
      <c r="AD35" s="819"/>
      <c r="AE35" s="819"/>
      <c r="AF35" s="819"/>
      <c r="AG35" s="819"/>
      <c r="AH35" s="819"/>
      <c r="AI35" s="819"/>
      <c r="AJ35" s="820"/>
      <c r="AK35" s="818"/>
      <c r="AL35" s="819"/>
      <c r="AM35" s="819"/>
      <c r="AN35" s="819"/>
      <c r="AO35" s="819"/>
      <c r="AP35" s="819"/>
      <c r="AQ35" s="819"/>
      <c r="AR35" s="819"/>
      <c r="AS35" s="819"/>
      <c r="AT35" s="819"/>
      <c r="AU35" s="819"/>
      <c r="AV35" s="820"/>
      <c r="AW35" s="824"/>
      <c r="AX35" s="825"/>
      <c r="AY35" s="825"/>
      <c r="AZ35" s="825"/>
      <c r="BA35" s="825"/>
      <c r="BB35" s="825"/>
      <c r="BC35" s="825"/>
      <c r="BD35" s="825"/>
      <c r="BE35" s="826"/>
      <c r="BF35" s="838"/>
      <c r="BG35" s="839"/>
      <c r="BH35" s="839"/>
      <c r="BI35" s="839"/>
      <c r="BJ35" s="839"/>
      <c r="BK35" s="839"/>
      <c r="BL35" s="839"/>
      <c r="BM35" s="839"/>
      <c r="BN35" s="839"/>
      <c r="BO35" s="839"/>
      <c r="BP35" s="839"/>
      <c r="BQ35" s="840"/>
      <c r="BR35" s="841"/>
      <c r="BS35" s="842"/>
      <c r="BT35" s="842"/>
      <c r="BU35" s="842"/>
      <c r="BV35" s="842"/>
      <c r="BW35" s="842"/>
      <c r="BX35" s="842"/>
      <c r="BY35" s="842"/>
      <c r="BZ35" s="842"/>
      <c r="CA35" s="842"/>
      <c r="CB35" s="842"/>
      <c r="CC35" s="843"/>
      <c r="CD35" s="841"/>
      <c r="CE35" s="842"/>
      <c r="CF35" s="842"/>
      <c r="CG35" s="842"/>
      <c r="CH35" s="842"/>
      <c r="CI35" s="842"/>
      <c r="CJ35" s="843"/>
      <c r="CK35" s="844"/>
      <c r="CL35" s="845"/>
      <c r="CM35" s="845"/>
      <c r="CN35" s="845"/>
      <c r="CO35" s="845"/>
      <c r="CP35" s="845"/>
      <c r="CQ35" s="845"/>
      <c r="CR35" s="845"/>
      <c r="CS35" s="845"/>
      <c r="CT35" s="845"/>
      <c r="CU35" s="845"/>
      <c r="CV35" s="846"/>
      <c r="CW35" s="845"/>
      <c r="CX35" s="845"/>
      <c r="CY35" s="845"/>
      <c r="CZ35" s="845"/>
      <c r="DA35" s="845"/>
      <c r="DB35" s="845"/>
      <c r="DC35" s="845"/>
      <c r="DD35" s="845"/>
      <c r="DE35" s="845"/>
      <c r="DF35" s="847"/>
    </row>
    <row r="36" spans="2:110" ht="13.5" customHeight="1" x14ac:dyDescent="0.2">
      <c r="B36" s="56"/>
      <c r="C36" s="848" t="s">
        <v>217</v>
      </c>
      <c r="D36" s="848"/>
      <c r="E36" s="848"/>
      <c r="F36" s="848"/>
      <c r="G36" s="848"/>
      <c r="H36" s="848"/>
      <c r="I36" s="848"/>
      <c r="J36" s="848"/>
      <c r="K36" s="848"/>
      <c r="L36" s="848"/>
      <c r="M36" s="848"/>
      <c r="N36" s="848"/>
      <c r="O36" s="57"/>
      <c r="P36" s="850" t="s">
        <v>205</v>
      </c>
      <c r="Q36" s="851"/>
      <c r="R36" s="851"/>
      <c r="S36" s="851"/>
      <c r="T36" s="851"/>
      <c r="U36" s="851"/>
      <c r="V36" s="851"/>
      <c r="W36" s="851"/>
      <c r="X36" s="851"/>
      <c r="Y36" s="851"/>
      <c r="Z36" s="852"/>
      <c r="AA36" s="867">
        <v>12100000</v>
      </c>
      <c r="AB36" s="868"/>
      <c r="AC36" s="868"/>
      <c r="AD36" s="868"/>
      <c r="AE36" s="868"/>
      <c r="AF36" s="868"/>
      <c r="AG36" s="868"/>
      <c r="AH36" s="868"/>
      <c r="AI36" s="868"/>
      <c r="AJ36" s="869"/>
      <c r="AK36" s="815">
        <v>923630</v>
      </c>
      <c r="AL36" s="816"/>
      <c r="AM36" s="816"/>
      <c r="AN36" s="816"/>
      <c r="AO36" s="816"/>
      <c r="AP36" s="816"/>
      <c r="AQ36" s="816"/>
      <c r="AR36" s="816"/>
      <c r="AS36" s="816"/>
      <c r="AT36" s="816"/>
      <c r="AU36" s="816"/>
      <c r="AV36" s="817"/>
      <c r="AW36" s="821">
        <f>AA36-BF36</f>
        <v>10059696</v>
      </c>
      <c r="AX36" s="822"/>
      <c r="AY36" s="822"/>
      <c r="AZ36" s="822"/>
      <c r="BA36" s="822"/>
      <c r="BB36" s="822"/>
      <c r="BC36" s="822"/>
      <c r="BD36" s="822"/>
      <c r="BE36" s="823"/>
      <c r="BF36" s="821">
        <v>2040304</v>
      </c>
      <c r="BG36" s="836"/>
      <c r="BH36" s="836"/>
      <c r="BI36" s="836"/>
      <c r="BJ36" s="836"/>
      <c r="BK36" s="836"/>
      <c r="BL36" s="836"/>
      <c r="BM36" s="836"/>
      <c r="BN36" s="836"/>
      <c r="BO36" s="836"/>
      <c r="BP36" s="836"/>
      <c r="BQ36" s="837"/>
      <c r="BR36" s="828" t="s">
        <v>194</v>
      </c>
      <c r="BS36" s="829"/>
      <c r="BT36" s="829"/>
      <c r="BU36" s="829"/>
      <c r="BV36" s="829"/>
      <c r="BW36" s="829"/>
      <c r="BX36" s="829"/>
      <c r="BY36" s="829"/>
      <c r="BZ36" s="829"/>
      <c r="CA36" s="829"/>
      <c r="CB36" s="829"/>
      <c r="CC36" s="830"/>
      <c r="CD36" s="828" t="s">
        <v>206</v>
      </c>
      <c r="CE36" s="829"/>
      <c r="CF36" s="829"/>
      <c r="CG36" s="829"/>
      <c r="CH36" s="829"/>
      <c r="CI36" s="829"/>
      <c r="CJ36" s="830"/>
      <c r="CK36" s="828" t="s">
        <v>207</v>
      </c>
      <c r="CL36" s="829"/>
      <c r="CM36" s="829"/>
      <c r="CN36" s="829"/>
      <c r="CO36" s="829"/>
      <c r="CP36" s="829"/>
      <c r="CQ36" s="829"/>
      <c r="CR36" s="829"/>
      <c r="CS36" s="829"/>
      <c r="CT36" s="829"/>
      <c r="CU36" s="829"/>
      <c r="CV36" s="830"/>
      <c r="CW36" s="829" t="s">
        <v>36</v>
      </c>
      <c r="CX36" s="829"/>
      <c r="CY36" s="829"/>
      <c r="CZ36" s="829"/>
      <c r="DA36" s="829"/>
      <c r="DB36" s="829"/>
      <c r="DC36" s="829"/>
      <c r="DD36" s="829"/>
      <c r="DE36" s="829"/>
      <c r="DF36" s="834"/>
    </row>
    <row r="37" spans="2:110" ht="13.5" customHeight="1" x14ac:dyDescent="0.2">
      <c r="B37" s="58"/>
      <c r="C37" s="862"/>
      <c r="D37" s="862"/>
      <c r="E37" s="862"/>
      <c r="F37" s="862"/>
      <c r="G37" s="862"/>
      <c r="H37" s="862"/>
      <c r="I37" s="862"/>
      <c r="J37" s="862"/>
      <c r="K37" s="862"/>
      <c r="L37" s="862"/>
      <c r="M37" s="862"/>
      <c r="N37" s="862"/>
      <c r="O37" s="59"/>
      <c r="P37" s="863"/>
      <c r="Q37" s="864"/>
      <c r="R37" s="864"/>
      <c r="S37" s="864"/>
      <c r="T37" s="864"/>
      <c r="U37" s="864"/>
      <c r="V37" s="864"/>
      <c r="W37" s="864"/>
      <c r="X37" s="864"/>
      <c r="Y37" s="864"/>
      <c r="Z37" s="865"/>
      <c r="AA37" s="870"/>
      <c r="AB37" s="871"/>
      <c r="AC37" s="871"/>
      <c r="AD37" s="871"/>
      <c r="AE37" s="871"/>
      <c r="AF37" s="871"/>
      <c r="AG37" s="871"/>
      <c r="AH37" s="871"/>
      <c r="AI37" s="871"/>
      <c r="AJ37" s="872"/>
      <c r="AK37" s="818"/>
      <c r="AL37" s="819"/>
      <c r="AM37" s="819"/>
      <c r="AN37" s="819"/>
      <c r="AO37" s="819"/>
      <c r="AP37" s="819"/>
      <c r="AQ37" s="819"/>
      <c r="AR37" s="819"/>
      <c r="AS37" s="819"/>
      <c r="AT37" s="819"/>
      <c r="AU37" s="819"/>
      <c r="AV37" s="820"/>
      <c r="AW37" s="824"/>
      <c r="AX37" s="825"/>
      <c r="AY37" s="825"/>
      <c r="AZ37" s="825"/>
      <c r="BA37" s="825"/>
      <c r="BB37" s="825"/>
      <c r="BC37" s="825"/>
      <c r="BD37" s="825"/>
      <c r="BE37" s="826"/>
      <c r="BF37" s="838"/>
      <c r="BG37" s="839"/>
      <c r="BH37" s="839"/>
      <c r="BI37" s="839"/>
      <c r="BJ37" s="839"/>
      <c r="BK37" s="839"/>
      <c r="BL37" s="839"/>
      <c r="BM37" s="839"/>
      <c r="BN37" s="839"/>
      <c r="BO37" s="839"/>
      <c r="BP37" s="839"/>
      <c r="BQ37" s="840"/>
      <c r="BR37" s="841"/>
      <c r="BS37" s="842"/>
      <c r="BT37" s="842"/>
      <c r="BU37" s="842"/>
      <c r="BV37" s="842"/>
      <c r="BW37" s="842"/>
      <c r="BX37" s="842"/>
      <c r="BY37" s="842"/>
      <c r="BZ37" s="842"/>
      <c r="CA37" s="842"/>
      <c r="CB37" s="842"/>
      <c r="CC37" s="843"/>
      <c r="CD37" s="841"/>
      <c r="CE37" s="842"/>
      <c r="CF37" s="842"/>
      <c r="CG37" s="842"/>
      <c r="CH37" s="842"/>
      <c r="CI37" s="842"/>
      <c r="CJ37" s="843"/>
      <c r="CK37" s="844"/>
      <c r="CL37" s="845"/>
      <c r="CM37" s="845"/>
      <c r="CN37" s="845"/>
      <c r="CO37" s="845"/>
      <c r="CP37" s="845"/>
      <c r="CQ37" s="845"/>
      <c r="CR37" s="845"/>
      <c r="CS37" s="845"/>
      <c r="CT37" s="845"/>
      <c r="CU37" s="845"/>
      <c r="CV37" s="846"/>
      <c r="CW37" s="845"/>
      <c r="CX37" s="845"/>
      <c r="CY37" s="845"/>
      <c r="CZ37" s="845"/>
      <c r="DA37" s="845"/>
      <c r="DB37" s="845"/>
      <c r="DC37" s="845"/>
      <c r="DD37" s="845"/>
      <c r="DE37" s="845"/>
      <c r="DF37" s="847"/>
    </row>
    <row r="38" spans="2:110" ht="13.5" customHeight="1" x14ac:dyDescent="0.2">
      <c r="B38" s="60"/>
      <c r="C38" s="866" t="s">
        <v>192</v>
      </c>
      <c r="D38" s="866"/>
      <c r="E38" s="866"/>
      <c r="F38" s="866"/>
      <c r="G38" s="866"/>
      <c r="H38" s="866"/>
      <c r="I38" s="866"/>
      <c r="J38" s="866"/>
      <c r="K38" s="866"/>
      <c r="L38" s="866"/>
      <c r="M38" s="866"/>
      <c r="N38" s="866"/>
      <c r="O38" s="61"/>
      <c r="P38" s="850" t="s">
        <v>208</v>
      </c>
      <c r="Q38" s="851"/>
      <c r="R38" s="851"/>
      <c r="S38" s="851"/>
      <c r="T38" s="851"/>
      <c r="U38" s="851"/>
      <c r="V38" s="851"/>
      <c r="W38" s="851"/>
      <c r="X38" s="851"/>
      <c r="Y38" s="851"/>
      <c r="Z38" s="852"/>
      <c r="AA38" s="815">
        <v>1100000</v>
      </c>
      <c r="AB38" s="816"/>
      <c r="AC38" s="816"/>
      <c r="AD38" s="816"/>
      <c r="AE38" s="816"/>
      <c r="AF38" s="816"/>
      <c r="AG38" s="816"/>
      <c r="AH38" s="816"/>
      <c r="AI38" s="816"/>
      <c r="AJ38" s="817"/>
      <c r="AK38" s="815">
        <v>52470</v>
      </c>
      <c r="AL38" s="816"/>
      <c r="AM38" s="816"/>
      <c r="AN38" s="816"/>
      <c r="AO38" s="816"/>
      <c r="AP38" s="816"/>
      <c r="AQ38" s="816"/>
      <c r="AR38" s="816"/>
      <c r="AS38" s="816"/>
      <c r="AT38" s="816"/>
      <c r="AU38" s="816"/>
      <c r="AV38" s="817"/>
      <c r="AW38" s="821">
        <f>AA38-BF38</f>
        <v>395914</v>
      </c>
      <c r="AX38" s="822"/>
      <c r="AY38" s="822"/>
      <c r="AZ38" s="822"/>
      <c r="BA38" s="822"/>
      <c r="BB38" s="822"/>
      <c r="BC38" s="822"/>
      <c r="BD38" s="822"/>
      <c r="BE38" s="823"/>
      <c r="BF38" s="821">
        <v>704086</v>
      </c>
      <c r="BG38" s="836"/>
      <c r="BH38" s="836"/>
      <c r="BI38" s="836"/>
      <c r="BJ38" s="836"/>
      <c r="BK38" s="836"/>
      <c r="BL38" s="836"/>
      <c r="BM38" s="836"/>
      <c r="BN38" s="836"/>
      <c r="BO38" s="836"/>
      <c r="BP38" s="836"/>
      <c r="BQ38" s="837"/>
      <c r="BR38" s="828" t="s">
        <v>194</v>
      </c>
      <c r="BS38" s="829"/>
      <c r="BT38" s="829"/>
      <c r="BU38" s="829"/>
      <c r="BV38" s="829"/>
      <c r="BW38" s="829"/>
      <c r="BX38" s="829"/>
      <c r="BY38" s="829"/>
      <c r="BZ38" s="829"/>
      <c r="CA38" s="829"/>
      <c r="CB38" s="829"/>
      <c r="CC38" s="830"/>
      <c r="CD38" s="828" t="s">
        <v>209</v>
      </c>
      <c r="CE38" s="829"/>
      <c r="CF38" s="829"/>
      <c r="CG38" s="829"/>
      <c r="CH38" s="829"/>
      <c r="CI38" s="829"/>
      <c r="CJ38" s="830"/>
      <c r="CK38" s="828" t="s">
        <v>210</v>
      </c>
      <c r="CL38" s="829"/>
      <c r="CM38" s="829"/>
      <c r="CN38" s="829"/>
      <c r="CO38" s="829"/>
      <c r="CP38" s="829"/>
      <c r="CQ38" s="829"/>
      <c r="CR38" s="829"/>
      <c r="CS38" s="829"/>
      <c r="CT38" s="829"/>
      <c r="CU38" s="829"/>
      <c r="CV38" s="830"/>
      <c r="CW38" s="829" t="s">
        <v>36</v>
      </c>
      <c r="CX38" s="829"/>
      <c r="CY38" s="829"/>
      <c r="CZ38" s="829"/>
      <c r="DA38" s="829"/>
      <c r="DB38" s="829"/>
      <c r="DC38" s="829"/>
      <c r="DD38" s="829"/>
      <c r="DE38" s="829"/>
      <c r="DF38" s="834"/>
    </row>
    <row r="39" spans="2:110" ht="13.5" customHeight="1" x14ac:dyDescent="0.2">
      <c r="B39" s="68"/>
      <c r="C39" s="862"/>
      <c r="D39" s="862"/>
      <c r="E39" s="862"/>
      <c r="F39" s="862"/>
      <c r="G39" s="862"/>
      <c r="H39" s="862"/>
      <c r="I39" s="862"/>
      <c r="J39" s="862"/>
      <c r="K39" s="862"/>
      <c r="L39" s="862"/>
      <c r="M39" s="862"/>
      <c r="N39" s="862"/>
      <c r="O39" s="69"/>
      <c r="P39" s="863"/>
      <c r="Q39" s="864"/>
      <c r="R39" s="864"/>
      <c r="S39" s="864"/>
      <c r="T39" s="864"/>
      <c r="U39" s="864"/>
      <c r="V39" s="864"/>
      <c r="W39" s="864"/>
      <c r="X39" s="864"/>
      <c r="Y39" s="864"/>
      <c r="Z39" s="865"/>
      <c r="AA39" s="818"/>
      <c r="AB39" s="819"/>
      <c r="AC39" s="819"/>
      <c r="AD39" s="819"/>
      <c r="AE39" s="819"/>
      <c r="AF39" s="819"/>
      <c r="AG39" s="819"/>
      <c r="AH39" s="819"/>
      <c r="AI39" s="819"/>
      <c r="AJ39" s="820"/>
      <c r="AK39" s="818"/>
      <c r="AL39" s="819"/>
      <c r="AM39" s="819"/>
      <c r="AN39" s="819"/>
      <c r="AO39" s="819"/>
      <c r="AP39" s="819"/>
      <c r="AQ39" s="819"/>
      <c r="AR39" s="819"/>
      <c r="AS39" s="819"/>
      <c r="AT39" s="819"/>
      <c r="AU39" s="819"/>
      <c r="AV39" s="820"/>
      <c r="AW39" s="824"/>
      <c r="AX39" s="825"/>
      <c r="AY39" s="825"/>
      <c r="AZ39" s="825"/>
      <c r="BA39" s="825"/>
      <c r="BB39" s="825"/>
      <c r="BC39" s="825"/>
      <c r="BD39" s="825"/>
      <c r="BE39" s="826"/>
      <c r="BF39" s="838"/>
      <c r="BG39" s="839"/>
      <c r="BH39" s="839"/>
      <c r="BI39" s="839"/>
      <c r="BJ39" s="839"/>
      <c r="BK39" s="839"/>
      <c r="BL39" s="839"/>
      <c r="BM39" s="839"/>
      <c r="BN39" s="839"/>
      <c r="BO39" s="839"/>
      <c r="BP39" s="839"/>
      <c r="BQ39" s="840"/>
      <c r="BR39" s="841"/>
      <c r="BS39" s="842"/>
      <c r="BT39" s="842"/>
      <c r="BU39" s="842"/>
      <c r="BV39" s="842"/>
      <c r="BW39" s="842"/>
      <c r="BX39" s="842"/>
      <c r="BY39" s="842"/>
      <c r="BZ39" s="842"/>
      <c r="CA39" s="842"/>
      <c r="CB39" s="842"/>
      <c r="CC39" s="843"/>
      <c r="CD39" s="841"/>
      <c r="CE39" s="842"/>
      <c r="CF39" s="842"/>
      <c r="CG39" s="842"/>
      <c r="CH39" s="842"/>
      <c r="CI39" s="842"/>
      <c r="CJ39" s="843"/>
      <c r="CK39" s="844"/>
      <c r="CL39" s="845"/>
      <c r="CM39" s="845"/>
      <c r="CN39" s="845"/>
      <c r="CO39" s="845"/>
      <c r="CP39" s="845"/>
      <c r="CQ39" s="845"/>
      <c r="CR39" s="845"/>
      <c r="CS39" s="845"/>
      <c r="CT39" s="845"/>
      <c r="CU39" s="845"/>
      <c r="CV39" s="846"/>
      <c r="CW39" s="845"/>
      <c r="CX39" s="845"/>
      <c r="CY39" s="845"/>
      <c r="CZ39" s="845"/>
      <c r="DA39" s="845"/>
      <c r="DB39" s="845"/>
      <c r="DC39" s="845"/>
      <c r="DD39" s="845"/>
      <c r="DE39" s="845"/>
      <c r="DF39" s="847"/>
    </row>
    <row r="40" spans="2:110" ht="13.5" customHeight="1" x14ac:dyDescent="0.2">
      <c r="B40" s="70"/>
      <c r="C40" s="866" t="s">
        <v>192</v>
      </c>
      <c r="D40" s="866"/>
      <c r="E40" s="866"/>
      <c r="F40" s="866"/>
      <c r="G40" s="866"/>
      <c r="H40" s="866"/>
      <c r="I40" s="866"/>
      <c r="J40" s="866"/>
      <c r="K40" s="866"/>
      <c r="L40" s="866"/>
      <c r="M40" s="866"/>
      <c r="N40" s="866"/>
      <c r="O40" s="71"/>
      <c r="P40" s="850" t="s">
        <v>211</v>
      </c>
      <c r="Q40" s="851"/>
      <c r="R40" s="851"/>
      <c r="S40" s="851"/>
      <c r="T40" s="851"/>
      <c r="U40" s="851"/>
      <c r="V40" s="851"/>
      <c r="W40" s="851"/>
      <c r="X40" s="851"/>
      <c r="Y40" s="851"/>
      <c r="Z40" s="852"/>
      <c r="AA40" s="815">
        <v>5500000</v>
      </c>
      <c r="AB40" s="816"/>
      <c r="AC40" s="816"/>
      <c r="AD40" s="816"/>
      <c r="AE40" s="816"/>
      <c r="AF40" s="816"/>
      <c r="AG40" s="816"/>
      <c r="AH40" s="816"/>
      <c r="AI40" s="816"/>
      <c r="AJ40" s="817"/>
      <c r="AK40" s="815">
        <v>219974</v>
      </c>
      <c r="AL40" s="816"/>
      <c r="AM40" s="816"/>
      <c r="AN40" s="816"/>
      <c r="AO40" s="816"/>
      <c r="AP40" s="816"/>
      <c r="AQ40" s="816"/>
      <c r="AR40" s="816"/>
      <c r="AS40" s="816"/>
      <c r="AT40" s="816"/>
      <c r="AU40" s="816"/>
      <c r="AV40" s="817"/>
      <c r="AW40" s="821">
        <f>AA40-BF40</f>
        <v>1648641</v>
      </c>
      <c r="AX40" s="822"/>
      <c r="AY40" s="822"/>
      <c r="AZ40" s="822"/>
      <c r="BA40" s="822"/>
      <c r="BB40" s="822"/>
      <c r="BC40" s="822"/>
      <c r="BD40" s="822"/>
      <c r="BE40" s="823"/>
      <c r="BF40" s="821">
        <v>3851359</v>
      </c>
      <c r="BG40" s="836"/>
      <c r="BH40" s="836"/>
      <c r="BI40" s="836"/>
      <c r="BJ40" s="836"/>
      <c r="BK40" s="836"/>
      <c r="BL40" s="836"/>
      <c r="BM40" s="836"/>
      <c r="BN40" s="836"/>
      <c r="BO40" s="836"/>
      <c r="BP40" s="836"/>
      <c r="BQ40" s="837"/>
      <c r="BR40" s="828" t="s">
        <v>194</v>
      </c>
      <c r="BS40" s="829"/>
      <c r="BT40" s="829"/>
      <c r="BU40" s="829"/>
      <c r="BV40" s="829"/>
      <c r="BW40" s="829"/>
      <c r="BX40" s="829"/>
      <c r="BY40" s="829"/>
      <c r="BZ40" s="829"/>
      <c r="CA40" s="829"/>
      <c r="CB40" s="829"/>
      <c r="CC40" s="830"/>
      <c r="CD40" s="828" t="s">
        <v>212</v>
      </c>
      <c r="CE40" s="829"/>
      <c r="CF40" s="829"/>
      <c r="CG40" s="829"/>
      <c r="CH40" s="829"/>
      <c r="CI40" s="829"/>
      <c r="CJ40" s="830"/>
      <c r="CK40" s="828" t="s">
        <v>218</v>
      </c>
      <c r="CL40" s="829"/>
      <c r="CM40" s="829"/>
      <c r="CN40" s="829"/>
      <c r="CO40" s="829"/>
      <c r="CP40" s="829"/>
      <c r="CQ40" s="829"/>
      <c r="CR40" s="829"/>
      <c r="CS40" s="829"/>
      <c r="CT40" s="829"/>
      <c r="CU40" s="829"/>
      <c r="CV40" s="830"/>
      <c r="CW40" s="829" t="s">
        <v>55</v>
      </c>
      <c r="CX40" s="829"/>
      <c r="CY40" s="829"/>
      <c r="CZ40" s="829"/>
      <c r="DA40" s="829"/>
      <c r="DB40" s="829"/>
      <c r="DC40" s="829"/>
      <c r="DD40" s="829"/>
      <c r="DE40" s="829"/>
      <c r="DF40" s="834"/>
    </row>
    <row r="41" spans="2:110" ht="13.5" customHeight="1" x14ac:dyDescent="0.2">
      <c r="B41" s="68"/>
      <c r="C41" s="862"/>
      <c r="D41" s="862"/>
      <c r="E41" s="862"/>
      <c r="F41" s="862"/>
      <c r="G41" s="862"/>
      <c r="H41" s="862"/>
      <c r="I41" s="862"/>
      <c r="J41" s="862"/>
      <c r="K41" s="862"/>
      <c r="L41" s="862"/>
      <c r="M41" s="862"/>
      <c r="N41" s="862"/>
      <c r="O41" s="69"/>
      <c r="P41" s="863"/>
      <c r="Q41" s="864"/>
      <c r="R41" s="864"/>
      <c r="S41" s="864"/>
      <c r="T41" s="864"/>
      <c r="U41" s="864"/>
      <c r="V41" s="864"/>
      <c r="W41" s="864"/>
      <c r="X41" s="864"/>
      <c r="Y41" s="864"/>
      <c r="Z41" s="865"/>
      <c r="AA41" s="818"/>
      <c r="AB41" s="819"/>
      <c r="AC41" s="819"/>
      <c r="AD41" s="819"/>
      <c r="AE41" s="819"/>
      <c r="AF41" s="819"/>
      <c r="AG41" s="819"/>
      <c r="AH41" s="819"/>
      <c r="AI41" s="819"/>
      <c r="AJ41" s="820"/>
      <c r="AK41" s="818"/>
      <c r="AL41" s="819"/>
      <c r="AM41" s="819"/>
      <c r="AN41" s="819"/>
      <c r="AO41" s="819"/>
      <c r="AP41" s="819"/>
      <c r="AQ41" s="819"/>
      <c r="AR41" s="819"/>
      <c r="AS41" s="819"/>
      <c r="AT41" s="819"/>
      <c r="AU41" s="819"/>
      <c r="AV41" s="820"/>
      <c r="AW41" s="824"/>
      <c r="AX41" s="825"/>
      <c r="AY41" s="825"/>
      <c r="AZ41" s="825"/>
      <c r="BA41" s="825"/>
      <c r="BB41" s="825"/>
      <c r="BC41" s="825"/>
      <c r="BD41" s="825"/>
      <c r="BE41" s="826"/>
      <c r="BF41" s="838"/>
      <c r="BG41" s="839"/>
      <c r="BH41" s="839"/>
      <c r="BI41" s="839"/>
      <c r="BJ41" s="839"/>
      <c r="BK41" s="839"/>
      <c r="BL41" s="839"/>
      <c r="BM41" s="839"/>
      <c r="BN41" s="839"/>
      <c r="BO41" s="839"/>
      <c r="BP41" s="839"/>
      <c r="BQ41" s="840"/>
      <c r="BR41" s="841"/>
      <c r="BS41" s="842"/>
      <c r="BT41" s="842"/>
      <c r="BU41" s="842"/>
      <c r="BV41" s="842"/>
      <c r="BW41" s="842"/>
      <c r="BX41" s="842"/>
      <c r="BY41" s="842"/>
      <c r="BZ41" s="842"/>
      <c r="CA41" s="842"/>
      <c r="CB41" s="842"/>
      <c r="CC41" s="843"/>
      <c r="CD41" s="841"/>
      <c r="CE41" s="842"/>
      <c r="CF41" s="842"/>
      <c r="CG41" s="842"/>
      <c r="CH41" s="842"/>
      <c r="CI41" s="842"/>
      <c r="CJ41" s="843"/>
      <c r="CK41" s="844"/>
      <c r="CL41" s="845"/>
      <c r="CM41" s="845"/>
      <c r="CN41" s="845"/>
      <c r="CO41" s="845"/>
      <c r="CP41" s="845"/>
      <c r="CQ41" s="845"/>
      <c r="CR41" s="845"/>
      <c r="CS41" s="845"/>
      <c r="CT41" s="845"/>
      <c r="CU41" s="845"/>
      <c r="CV41" s="846"/>
      <c r="CW41" s="845"/>
      <c r="CX41" s="845"/>
      <c r="CY41" s="845"/>
      <c r="CZ41" s="845"/>
      <c r="DA41" s="845"/>
      <c r="DB41" s="845"/>
      <c r="DC41" s="845"/>
      <c r="DD41" s="845"/>
      <c r="DE41" s="845"/>
      <c r="DF41" s="847"/>
    </row>
    <row r="42" spans="2:110" ht="13.5" customHeight="1" x14ac:dyDescent="0.2">
      <c r="B42" s="72"/>
      <c r="C42" s="848" t="s">
        <v>192</v>
      </c>
      <c r="D42" s="848"/>
      <c r="E42" s="848"/>
      <c r="F42" s="848"/>
      <c r="G42" s="848"/>
      <c r="H42" s="848"/>
      <c r="I42" s="848"/>
      <c r="J42" s="848"/>
      <c r="K42" s="848"/>
      <c r="L42" s="848"/>
      <c r="M42" s="848"/>
      <c r="N42" s="848"/>
      <c r="O42" s="73"/>
      <c r="P42" s="850" t="s">
        <v>213</v>
      </c>
      <c r="Q42" s="851"/>
      <c r="R42" s="851"/>
      <c r="S42" s="851"/>
      <c r="T42" s="851"/>
      <c r="U42" s="851"/>
      <c r="V42" s="851"/>
      <c r="W42" s="851"/>
      <c r="X42" s="851"/>
      <c r="Y42" s="851"/>
      <c r="Z42" s="852"/>
      <c r="AA42" s="815">
        <v>7700000</v>
      </c>
      <c r="AB42" s="816"/>
      <c r="AC42" s="816"/>
      <c r="AD42" s="816"/>
      <c r="AE42" s="816"/>
      <c r="AF42" s="816"/>
      <c r="AG42" s="816"/>
      <c r="AH42" s="816"/>
      <c r="AI42" s="816"/>
      <c r="AJ42" s="817"/>
      <c r="AK42" s="815">
        <v>0</v>
      </c>
      <c r="AL42" s="816"/>
      <c r="AM42" s="816"/>
      <c r="AN42" s="816"/>
      <c r="AO42" s="816"/>
      <c r="AP42" s="816"/>
      <c r="AQ42" s="816"/>
      <c r="AR42" s="816"/>
      <c r="AS42" s="816"/>
      <c r="AT42" s="816"/>
      <c r="AU42" s="816"/>
      <c r="AV42" s="817"/>
      <c r="AW42" s="821">
        <f>AA42-BF42</f>
        <v>7700000</v>
      </c>
      <c r="AX42" s="822"/>
      <c r="AY42" s="822"/>
      <c r="AZ42" s="822"/>
      <c r="BA42" s="822"/>
      <c r="BB42" s="822"/>
      <c r="BC42" s="822"/>
      <c r="BD42" s="822"/>
      <c r="BE42" s="823"/>
      <c r="BF42" s="821">
        <v>0</v>
      </c>
      <c r="BG42" s="836"/>
      <c r="BH42" s="836"/>
      <c r="BI42" s="836"/>
      <c r="BJ42" s="836"/>
      <c r="BK42" s="836"/>
      <c r="BL42" s="836"/>
      <c r="BM42" s="836"/>
      <c r="BN42" s="836"/>
      <c r="BO42" s="836"/>
      <c r="BP42" s="836"/>
      <c r="BQ42" s="837"/>
      <c r="BR42" s="828" t="s">
        <v>194</v>
      </c>
      <c r="BS42" s="829"/>
      <c r="BT42" s="829"/>
      <c r="BU42" s="829"/>
      <c r="BV42" s="829"/>
      <c r="BW42" s="829"/>
      <c r="BX42" s="829"/>
      <c r="BY42" s="829"/>
      <c r="BZ42" s="829"/>
      <c r="CA42" s="829"/>
      <c r="CB42" s="829"/>
      <c r="CC42" s="830"/>
      <c r="CD42" s="828" t="s">
        <v>214</v>
      </c>
      <c r="CE42" s="829"/>
      <c r="CF42" s="829"/>
      <c r="CG42" s="829"/>
      <c r="CH42" s="829"/>
      <c r="CI42" s="829"/>
      <c r="CJ42" s="830"/>
      <c r="CK42" s="828" t="s">
        <v>215</v>
      </c>
      <c r="CL42" s="829"/>
      <c r="CM42" s="829"/>
      <c r="CN42" s="829"/>
      <c r="CO42" s="829"/>
      <c r="CP42" s="829"/>
      <c r="CQ42" s="829"/>
      <c r="CR42" s="829"/>
      <c r="CS42" s="829"/>
      <c r="CT42" s="829"/>
      <c r="CU42" s="829"/>
      <c r="CV42" s="830"/>
      <c r="CW42" s="829" t="s">
        <v>36</v>
      </c>
      <c r="CX42" s="829"/>
      <c r="CY42" s="829"/>
      <c r="CZ42" s="829"/>
      <c r="DA42" s="829"/>
      <c r="DB42" s="829"/>
      <c r="DC42" s="829"/>
      <c r="DD42" s="829"/>
      <c r="DE42" s="829"/>
      <c r="DF42" s="834"/>
    </row>
    <row r="43" spans="2:110" ht="13.5" customHeight="1" x14ac:dyDescent="0.2">
      <c r="B43" s="68"/>
      <c r="C43" s="862"/>
      <c r="D43" s="862"/>
      <c r="E43" s="862"/>
      <c r="F43" s="862"/>
      <c r="G43" s="862"/>
      <c r="H43" s="862"/>
      <c r="I43" s="862"/>
      <c r="J43" s="862"/>
      <c r="K43" s="862"/>
      <c r="L43" s="862"/>
      <c r="M43" s="862"/>
      <c r="N43" s="862"/>
      <c r="O43" s="69"/>
      <c r="P43" s="863"/>
      <c r="Q43" s="864"/>
      <c r="R43" s="864"/>
      <c r="S43" s="864"/>
      <c r="T43" s="864"/>
      <c r="U43" s="864"/>
      <c r="V43" s="864"/>
      <c r="W43" s="864"/>
      <c r="X43" s="864"/>
      <c r="Y43" s="864"/>
      <c r="Z43" s="865"/>
      <c r="AA43" s="818"/>
      <c r="AB43" s="819"/>
      <c r="AC43" s="819"/>
      <c r="AD43" s="819"/>
      <c r="AE43" s="819"/>
      <c r="AF43" s="819"/>
      <c r="AG43" s="819"/>
      <c r="AH43" s="819"/>
      <c r="AI43" s="819"/>
      <c r="AJ43" s="820"/>
      <c r="AK43" s="818"/>
      <c r="AL43" s="819"/>
      <c r="AM43" s="819"/>
      <c r="AN43" s="819"/>
      <c r="AO43" s="819"/>
      <c r="AP43" s="819"/>
      <c r="AQ43" s="819"/>
      <c r="AR43" s="819"/>
      <c r="AS43" s="819"/>
      <c r="AT43" s="819"/>
      <c r="AU43" s="819"/>
      <c r="AV43" s="820"/>
      <c r="AW43" s="824"/>
      <c r="AX43" s="825"/>
      <c r="AY43" s="825"/>
      <c r="AZ43" s="825"/>
      <c r="BA43" s="825"/>
      <c r="BB43" s="825"/>
      <c r="BC43" s="825"/>
      <c r="BD43" s="825"/>
      <c r="BE43" s="826"/>
      <c r="BF43" s="838"/>
      <c r="BG43" s="839"/>
      <c r="BH43" s="839"/>
      <c r="BI43" s="839"/>
      <c r="BJ43" s="839"/>
      <c r="BK43" s="839"/>
      <c r="BL43" s="839"/>
      <c r="BM43" s="839"/>
      <c r="BN43" s="839"/>
      <c r="BO43" s="839"/>
      <c r="BP43" s="839"/>
      <c r="BQ43" s="840"/>
      <c r="BR43" s="841"/>
      <c r="BS43" s="842"/>
      <c r="BT43" s="842"/>
      <c r="BU43" s="842"/>
      <c r="BV43" s="842"/>
      <c r="BW43" s="842"/>
      <c r="BX43" s="842"/>
      <c r="BY43" s="842"/>
      <c r="BZ43" s="842"/>
      <c r="CA43" s="842"/>
      <c r="CB43" s="842"/>
      <c r="CC43" s="843"/>
      <c r="CD43" s="841"/>
      <c r="CE43" s="842"/>
      <c r="CF43" s="842"/>
      <c r="CG43" s="842"/>
      <c r="CH43" s="842"/>
      <c r="CI43" s="842"/>
      <c r="CJ43" s="843"/>
      <c r="CK43" s="844"/>
      <c r="CL43" s="845"/>
      <c r="CM43" s="845"/>
      <c r="CN43" s="845"/>
      <c r="CO43" s="845"/>
      <c r="CP43" s="845"/>
      <c r="CQ43" s="845"/>
      <c r="CR43" s="845"/>
      <c r="CS43" s="845"/>
      <c r="CT43" s="845"/>
      <c r="CU43" s="845"/>
      <c r="CV43" s="846"/>
      <c r="CW43" s="845"/>
      <c r="CX43" s="845"/>
      <c r="CY43" s="845"/>
      <c r="CZ43" s="845"/>
      <c r="DA43" s="845"/>
      <c r="DB43" s="845"/>
      <c r="DC43" s="845"/>
      <c r="DD43" s="845"/>
      <c r="DE43" s="845"/>
      <c r="DF43" s="847"/>
    </row>
    <row r="44" spans="2:110" ht="13.5" customHeight="1" x14ac:dyDescent="0.2">
      <c r="B44" s="72"/>
      <c r="C44" s="848" t="s">
        <v>14</v>
      </c>
      <c r="D44" s="848"/>
      <c r="E44" s="848"/>
      <c r="F44" s="848"/>
      <c r="G44" s="848"/>
      <c r="H44" s="848"/>
      <c r="I44" s="848"/>
      <c r="J44" s="848"/>
      <c r="K44" s="848"/>
      <c r="L44" s="848"/>
      <c r="M44" s="848"/>
      <c r="N44" s="848"/>
      <c r="O44" s="73"/>
      <c r="P44" s="850" t="s">
        <v>219</v>
      </c>
      <c r="Q44" s="851"/>
      <c r="R44" s="851"/>
      <c r="S44" s="851"/>
      <c r="T44" s="851"/>
      <c r="U44" s="851"/>
      <c r="V44" s="851"/>
      <c r="W44" s="851"/>
      <c r="X44" s="851"/>
      <c r="Y44" s="851"/>
      <c r="Z44" s="852"/>
      <c r="AA44" s="815">
        <f>SUM(AA26:AJ43)</f>
        <v>124200000</v>
      </c>
      <c r="AB44" s="816"/>
      <c r="AC44" s="816"/>
      <c r="AD44" s="816"/>
      <c r="AE44" s="816"/>
      <c r="AF44" s="816"/>
      <c r="AG44" s="816"/>
      <c r="AH44" s="816"/>
      <c r="AI44" s="816"/>
      <c r="AJ44" s="817"/>
      <c r="AK44" s="815">
        <f>SUM(AK26,AK28:AV43)</f>
        <v>5698606</v>
      </c>
      <c r="AL44" s="816"/>
      <c r="AM44" s="816"/>
      <c r="AN44" s="816"/>
      <c r="AO44" s="816"/>
      <c r="AP44" s="816"/>
      <c r="AQ44" s="816"/>
      <c r="AR44" s="816"/>
      <c r="AS44" s="816"/>
      <c r="AT44" s="816"/>
      <c r="AU44" s="816"/>
      <c r="AV44" s="817"/>
      <c r="AW44" s="821">
        <f>SUM(AW26,AW28:BE43)</f>
        <v>107986820</v>
      </c>
      <c r="AX44" s="836"/>
      <c r="AY44" s="836"/>
      <c r="AZ44" s="836"/>
      <c r="BA44" s="836"/>
      <c r="BB44" s="836"/>
      <c r="BC44" s="836"/>
      <c r="BD44" s="836"/>
      <c r="BE44" s="837"/>
      <c r="BF44" s="804">
        <f>SUM(BF26,BF28:BQ43)</f>
        <v>16213180</v>
      </c>
      <c r="BG44" s="805"/>
      <c r="BH44" s="805"/>
      <c r="BI44" s="805"/>
      <c r="BJ44" s="805"/>
      <c r="BK44" s="805"/>
      <c r="BL44" s="805"/>
      <c r="BM44" s="805"/>
      <c r="BN44" s="805"/>
      <c r="BO44" s="805"/>
      <c r="BP44" s="805"/>
      <c r="BQ44" s="806"/>
      <c r="BR44" s="828" t="s">
        <v>219</v>
      </c>
      <c r="BS44" s="829"/>
      <c r="BT44" s="829"/>
      <c r="BU44" s="829"/>
      <c r="BV44" s="829"/>
      <c r="BW44" s="829"/>
      <c r="BX44" s="829"/>
      <c r="BY44" s="829"/>
      <c r="BZ44" s="829"/>
      <c r="CA44" s="829"/>
      <c r="CB44" s="829"/>
      <c r="CC44" s="830"/>
      <c r="CD44" s="828" t="s">
        <v>219</v>
      </c>
      <c r="CE44" s="829"/>
      <c r="CF44" s="829"/>
      <c r="CG44" s="829"/>
      <c r="CH44" s="829"/>
      <c r="CI44" s="829"/>
      <c r="CJ44" s="830"/>
      <c r="CK44" s="828" t="s">
        <v>219</v>
      </c>
      <c r="CL44" s="829"/>
      <c r="CM44" s="829"/>
      <c r="CN44" s="829"/>
      <c r="CO44" s="829"/>
      <c r="CP44" s="829"/>
      <c r="CQ44" s="829"/>
      <c r="CR44" s="829"/>
      <c r="CS44" s="829"/>
      <c r="CT44" s="829"/>
      <c r="CU44" s="829"/>
      <c r="CV44" s="830"/>
      <c r="CW44" s="828" t="s">
        <v>194</v>
      </c>
      <c r="CX44" s="829"/>
      <c r="CY44" s="829"/>
      <c r="CZ44" s="829"/>
      <c r="DA44" s="829"/>
      <c r="DB44" s="829"/>
      <c r="DC44" s="829"/>
      <c r="DD44" s="829"/>
      <c r="DE44" s="829"/>
      <c r="DF44" s="834"/>
    </row>
    <row r="45" spans="2:110" ht="13.5" customHeight="1" thickBot="1" x14ac:dyDescent="0.25">
      <c r="B45" s="74"/>
      <c r="C45" s="849"/>
      <c r="D45" s="849"/>
      <c r="E45" s="849"/>
      <c r="F45" s="849"/>
      <c r="G45" s="849"/>
      <c r="H45" s="849"/>
      <c r="I45" s="849"/>
      <c r="J45" s="849"/>
      <c r="K45" s="849"/>
      <c r="L45" s="849"/>
      <c r="M45" s="849"/>
      <c r="N45" s="849"/>
      <c r="O45" s="75"/>
      <c r="P45" s="853"/>
      <c r="Q45" s="854"/>
      <c r="R45" s="854"/>
      <c r="S45" s="854"/>
      <c r="T45" s="854"/>
      <c r="U45" s="854"/>
      <c r="V45" s="854"/>
      <c r="W45" s="854"/>
      <c r="X45" s="854"/>
      <c r="Y45" s="854"/>
      <c r="Z45" s="855"/>
      <c r="AA45" s="856"/>
      <c r="AB45" s="857"/>
      <c r="AC45" s="857"/>
      <c r="AD45" s="857"/>
      <c r="AE45" s="857"/>
      <c r="AF45" s="857"/>
      <c r="AG45" s="857"/>
      <c r="AH45" s="857"/>
      <c r="AI45" s="857"/>
      <c r="AJ45" s="858"/>
      <c r="AK45" s="856"/>
      <c r="AL45" s="857"/>
      <c r="AM45" s="857"/>
      <c r="AN45" s="857"/>
      <c r="AO45" s="857"/>
      <c r="AP45" s="857"/>
      <c r="AQ45" s="857"/>
      <c r="AR45" s="857"/>
      <c r="AS45" s="857"/>
      <c r="AT45" s="857"/>
      <c r="AU45" s="857"/>
      <c r="AV45" s="858"/>
      <c r="AW45" s="859"/>
      <c r="AX45" s="860"/>
      <c r="AY45" s="860"/>
      <c r="AZ45" s="860"/>
      <c r="BA45" s="860"/>
      <c r="BB45" s="860"/>
      <c r="BC45" s="860"/>
      <c r="BD45" s="860"/>
      <c r="BE45" s="861"/>
      <c r="BF45" s="807"/>
      <c r="BG45" s="808"/>
      <c r="BH45" s="808"/>
      <c r="BI45" s="808"/>
      <c r="BJ45" s="808"/>
      <c r="BK45" s="808"/>
      <c r="BL45" s="808"/>
      <c r="BM45" s="808"/>
      <c r="BN45" s="808"/>
      <c r="BO45" s="808"/>
      <c r="BP45" s="808"/>
      <c r="BQ45" s="809"/>
      <c r="BR45" s="831"/>
      <c r="BS45" s="832"/>
      <c r="BT45" s="832"/>
      <c r="BU45" s="832"/>
      <c r="BV45" s="832"/>
      <c r="BW45" s="832"/>
      <c r="BX45" s="832"/>
      <c r="BY45" s="832"/>
      <c r="BZ45" s="832"/>
      <c r="CA45" s="832"/>
      <c r="CB45" s="832"/>
      <c r="CC45" s="833"/>
      <c r="CD45" s="831"/>
      <c r="CE45" s="832"/>
      <c r="CF45" s="832"/>
      <c r="CG45" s="832"/>
      <c r="CH45" s="832"/>
      <c r="CI45" s="832"/>
      <c r="CJ45" s="833"/>
      <c r="CK45" s="831"/>
      <c r="CL45" s="832"/>
      <c r="CM45" s="832"/>
      <c r="CN45" s="832"/>
      <c r="CO45" s="832"/>
      <c r="CP45" s="832"/>
      <c r="CQ45" s="832"/>
      <c r="CR45" s="832"/>
      <c r="CS45" s="832"/>
      <c r="CT45" s="832"/>
      <c r="CU45" s="832"/>
      <c r="CV45" s="833"/>
      <c r="CW45" s="831"/>
      <c r="CX45" s="832"/>
      <c r="CY45" s="832"/>
      <c r="CZ45" s="832"/>
      <c r="DA45" s="832"/>
      <c r="DB45" s="832"/>
      <c r="DC45" s="832"/>
      <c r="DD45" s="832"/>
      <c r="DE45" s="832"/>
      <c r="DF45" s="835"/>
    </row>
    <row r="48" spans="2:110" ht="13.5" customHeight="1" x14ac:dyDescent="0.2">
      <c r="B48" s="802" t="s">
        <v>60</v>
      </c>
      <c r="C48" s="802"/>
      <c r="D48" s="802"/>
      <c r="E48" s="802"/>
      <c r="F48" s="802"/>
      <c r="G48" s="802"/>
      <c r="H48" s="802"/>
      <c r="I48" s="802"/>
      <c r="J48" s="802"/>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2"/>
      <c r="AI48" s="802"/>
      <c r="AJ48" s="802"/>
      <c r="AK48" s="802"/>
      <c r="AL48" s="802"/>
      <c r="AM48" s="802"/>
      <c r="AN48" s="802"/>
      <c r="AO48" s="802"/>
      <c r="AP48" s="802"/>
      <c r="AQ48" s="802"/>
      <c r="AR48" s="802"/>
      <c r="AS48" s="802"/>
      <c r="AT48" s="802"/>
      <c r="AU48" s="802"/>
      <c r="AV48" s="802"/>
      <c r="AW48" s="802"/>
      <c r="AX48" s="802"/>
      <c r="AY48" s="802"/>
      <c r="AZ48" s="802"/>
      <c r="BA48" s="802"/>
      <c r="BB48" s="802"/>
      <c r="BC48" s="802"/>
      <c r="BD48" s="802"/>
      <c r="BE48" s="802"/>
      <c r="BF48" s="67"/>
      <c r="BG48" s="67"/>
      <c r="BH48" s="67"/>
      <c r="BI48" s="76"/>
      <c r="BJ48" s="76"/>
    </row>
    <row r="49" spans="2:62" ht="13.5" customHeight="1" x14ac:dyDescent="0.2">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67"/>
      <c r="BG49" s="67"/>
      <c r="BH49" s="67"/>
      <c r="BI49" s="76"/>
      <c r="BJ49" s="76"/>
    </row>
    <row r="50" spans="2:62" ht="13.5" customHeight="1" x14ac:dyDescent="0.2">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78" t="s">
        <v>61</v>
      </c>
      <c r="AF50" s="67"/>
      <c r="AG50" s="67"/>
      <c r="AH50" s="67"/>
      <c r="AI50" s="67"/>
      <c r="AJ50" s="79" t="s">
        <v>61</v>
      </c>
      <c r="AK50" s="78"/>
      <c r="AL50" s="67"/>
      <c r="AM50" s="67"/>
      <c r="AN50" s="67"/>
      <c r="AO50" s="67"/>
      <c r="AP50" s="67"/>
      <c r="AQ50" s="67"/>
      <c r="AR50" s="67"/>
      <c r="AS50" s="814" t="s">
        <v>61</v>
      </c>
      <c r="AT50" s="730"/>
      <c r="AU50" s="78"/>
      <c r="AV50" s="67"/>
      <c r="AW50" s="67"/>
      <c r="AX50" s="67"/>
      <c r="AY50" s="67"/>
      <c r="AZ50" s="67"/>
      <c r="BA50" s="67"/>
      <c r="BB50" s="67"/>
      <c r="BC50" s="814" t="s">
        <v>61</v>
      </c>
      <c r="BD50" s="814"/>
      <c r="BE50" s="67"/>
      <c r="BF50" s="67"/>
      <c r="BG50" s="67"/>
      <c r="BH50" s="67"/>
      <c r="BI50" s="80"/>
      <c r="BJ50" s="80"/>
    </row>
    <row r="51" spans="2:62" ht="13.5" customHeight="1" x14ac:dyDescent="0.2">
      <c r="B51" s="798" t="s">
        <v>62</v>
      </c>
      <c r="C51" s="798"/>
      <c r="D51" s="798"/>
      <c r="E51" s="798"/>
      <c r="F51" s="798"/>
      <c r="G51" s="798"/>
      <c r="H51" s="798"/>
      <c r="I51" s="798"/>
      <c r="J51" s="798"/>
      <c r="K51" s="798"/>
      <c r="L51" s="798"/>
      <c r="M51" s="798"/>
      <c r="N51" s="798"/>
      <c r="O51" s="798"/>
      <c r="P51" s="798"/>
      <c r="Q51" s="798"/>
      <c r="R51" s="719"/>
      <c r="S51" s="719"/>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81"/>
      <c r="BJ51" s="81"/>
    </row>
    <row r="52" spans="2:62" ht="13.5" customHeight="1" x14ac:dyDescent="0.2">
      <c r="B52" s="67"/>
      <c r="C52" s="67"/>
      <c r="D52" s="792" t="s">
        <v>220</v>
      </c>
      <c r="E52" s="792"/>
      <c r="F52" s="792"/>
      <c r="G52" s="790" t="s">
        <v>64</v>
      </c>
      <c r="H52" s="790"/>
      <c r="I52" s="790"/>
      <c r="J52" s="790"/>
      <c r="K52" s="790"/>
      <c r="L52" s="790"/>
      <c r="M52" s="790"/>
      <c r="N52" s="790"/>
      <c r="O52" s="790"/>
      <c r="P52" s="790"/>
      <c r="Q52" s="790"/>
      <c r="R52" s="719"/>
      <c r="S52" s="719"/>
      <c r="T52" s="82"/>
      <c r="U52" s="82"/>
      <c r="V52" s="82"/>
      <c r="W52" s="82"/>
      <c r="X52" s="82"/>
      <c r="Y52" s="82"/>
      <c r="Z52" s="82"/>
      <c r="AA52" s="82"/>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80"/>
      <c r="BJ52" s="80"/>
    </row>
    <row r="53" spans="2:62" ht="13.5" customHeight="1" x14ac:dyDescent="0.2">
      <c r="B53" s="67"/>
      <c r="C53" s="67"/>
      <c r="D53" s="78"/>
      <c r="E53" s="78"/>
      <c r="F53" s="792" t="s">
        <v>222</v>
      </c>
      <c r="G53" s="792"/>
      <c r="H53" s="790" t="s">
        <v>9</v>
      </c>
      <c r="I53" s="790"/>
      <c r="J53" s="790"/>
      <c r="K53" s="790"/>
      <c r="L53" s="790"/>
      <c r="M53" s="790"/>
      <c r="N53" s="790"/>
      <c r="O53" s="790"/>
      <c r="P53" s="790"/>
      <c r="Q53" s="790"/>
      <c r="R53" s="719"/>
      <c r="S53" s="719"/>
      <c r="T53" s="67"/>
      <c r="U53" s="67"/>
      <c r="V53" s="67"/>
      <c r="W53" s="67"/>
      <c r="X53" s="67"/>
      <c r="Y53" s="67"/>
      <c r="Z53" s="67"/>
      <c r="AA53" s="67"/>
      <c r="AB53" s="67"/>
      <c r="AC53" s="67"/>
      <c r="AD53" s="83"/>
      <c r="AE53" s="83"/>
      <c r="AF53" s="83"/>
      <c r="AG53" s="83"/>
      <c r="AH53" s="810">
        <v>4544120</v>
      </c>
      <c r="AI53" s="736"/>
      <c r="AJ53" s="736"/>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80"/>
      <c r="BJ53" s="80"/>
    </row>
    <row r="54" spans="2:62" ht="13.5" customHeight="1" x14ac:dyDescent="0.2">
      <c r="B54" s="67"/>
      <c r="C54" s="67"/>
      <c r="D54" s="78"/>
      <c r="E54" s="78"/>
      <c r="F54" s="792" t="s">
        <v>224</v>
      </c>
      <c r="G54" s="792"/>
      <c r="H54" s="790" t="s">
        <v>10</v>
      </c>
      <c r="I54" s="790"/>
      <c r="J54" s="790"/>
      <c r="K54" s="790"/>
      <c r="L54" s="790"/>
      <c r="M54" s="790"/>
      <c r="N54" s="790"/>
      <c r="O54" s="790"/>
      <c r="P54" s="790"/>
      <c r="Q54" s="790"/>
      <c r="R54" s="719"/>
      <c r="S54" s="719"/>
      <c r="T54" s="83"/>
      <c r="U54" s="83"/>
      <c r="V54" s="67"/>
      <c r="W54" s="84"/>
      <c r="X54" s="67"/>
      <c r="Y54" s="812">
        <v>17071478</v>
      </c>
      <c r="Z54" s="736"/>
      <c r="AA54" s="736"/>
      <c r="AB54" s="736"/>
      <c r="AC54" s="736"/>
      <c r="AD54" s="736"/>
      <c r="AE54" s="736"/>
      <c r="AF54" s="55"/>
      <c r="AG54" s="55"/>
      <c r="AH54" s="55"/>
      <c r="AI54" s="55"/>
      <c r="AJ54" s="55"/>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80"/>
      <c r="BJ54" s="80"/>
    </row>
    <row r="55" spans="2:62" ht="13.5" customHeight="1" x14ac:dyDescent="0.2">
      <c r="B55" s="67"/>
      <c r="C55" s="67"/>
      <c r="D55" s="78"/>
      <c r="E55" s="78"/>
      <c r="F55" s="78"/>
      <c r="G55" s="85"/>
      <c r="H55" s="827" t="s">
        <v>67</v>
      </c>
      <c r="I55" s="827"/>
      <c r="J55" s="827"/>
      <c r="K55" s="827"/>
      <c r="L55" s="827"/>
      <c r="M55" s="827"/>
      <c r="N55" s="827"/>
      <c r="O55" s="827"/>
      <c r="P55" s="827"/>
      <c r="Q55" s="827"/>
      <c r="R55" s="719"/>
      <c r="S55" s="719"/>
      <c r="T55" s="86"/>
      <c r="U55" s="86"/>
      <c r="V55" s="67"/>
      <c r="W55" s="87"/>
      <c r="X55" s="67"/>
      <c r="Y55" s="801">
        <v>2416021</v>
      </c>
      <c r="Z55" s="733"/>
      <c r="AA55" s="733"/>
      <c r="AB55" s="733"/>
      <c r="AC55" s="733"/>
      <c r="AD55" s="733"/>
      <c r="AE55" s="733"/>
      <c r="AF55" s="86"/>
      <c r="AG55" s="86"/>
      <c r="AH55" s="810">
        <f>Y54-Y55</f>
        <v>14655457</v>
      </c>
      <c r="AI55" s="736"/>
      <c r="AJ55" s="736"/>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80"/>
      <c r="BJ55" s="80"/>
    </row>
    <row r="56" spans="2:62" ht="13.5" customHeight="1" x14ac:dyDescent="0.2">
      <c r="B56" s="67"/>
      <c r="C56" s="67"/>
      <c r="D56" s="78"/>
      <c r="E56" s="78"/>
      <c r="F56" s="78"/>
      <c r="G56" s="85"/>
      <c r="H56" s="88"/>
      <c r="I56" s="88"/>
      <c r="J56" s="88"/>
      <c r="K56" s="88"/>
      <c r="L56" s="88"/>
      <c r="M56" s="88"/>
      <c r="N56" s="88"/>
      <c r="O56" s="88"/>
      <c r="P56" s="88"/>
      <c r="Q56" s="88"/>
      <c r="R56" s="67"/>
      <c r="S56" s="86"/>
      <c r="T56" s="86"/>
      <c r="U56" s="86"/>
      <c r="V56" s="67"/>
      <c r="W56" s="86"/>
      <c r="X56" s="67"/>
      <c r="Y56" s="86"/>
      <c r="Z56" s="86"/>
      <c r="AA56" s="86"/>
      <c r="AB56" s="85"/>
      <c r="AC56" s="86"/>
      <c r="AD56" s="86"/>
      <c r="AE56" s="86"/>
      <c r="AF56" s="86"/>
      <c r="AG56" s="86"/>
      <c r="AH56" s="86"/>
      <c r="AI56" s="86"/>
      <c r="AJ56" s="86"/>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81"/>
      <c r="BJ56" s="81"/>
    </row>
    <row r="57" spans="2:62" ht="13.5" customHeight="1" x14ac:dyDescent="0.2">
      <c r="B57" s="67"/>
      <c r="C57" s="67"/>
      <c r="D57" s="78"/>
      <c r="E57" s="78"/>
      <c r="F57" s="792" t="s">
        <v>225</v>
      </c>
      <c r="G57" s="792"/>
      <c r="H57" s="790" t="s">
        <v>11</v>
      </c>
      <c r="I57" s="790"/>
      <c r="J57" s="790"/>
      <c r="K57" s="790"/>
      <c r="L57" s="790"/>
      <c r="M57" s="790"/>
      <c r="N57" s="790"/>
      <c r="O57" s="790"/>
      <c r="P57" s="790"/>
      <c r="Q57" s="790"/>
      <c r="R57" s="719"/>
      <c r="S57" s="719"/>
      <c r="T57" s="83"/>
      <c r="U57" s="83"/>
      <c r="V57" s="67"/>
      <c r="W57" s="84"/>
      <c r="X57" s="67"/>
      <c r="Y57" s="812">
        <v>226955520</v>
      </c>
      <c r="Z57" s="736"/>
      <c r="AA57" s="736"/>
      <c r="AB57" s="736"/>
      <c r="AC57" s="736"/>
      <c r="AD57" s="736"/>
      <c r="AE57" s="736"/>
      <c r="AF57" s="55"/>
      <c r="AG57" s="55"/>
      <c r="AH57" s="55"/>
      <c r="AI57" s="55"/>
      <c r="AJ57" s="55"/>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80"/>
      <c r="BJ57" s="80"/>
    </row>
    <row r="58" spans="2:62" ht="13.5" customHeight="1" x14ac:dyDescent="0.2">
      <c r="B58" s="67"/>
      <c r="C58" s="67"/>
      <c r="D58" s="78"/>
      <c r="E58" s="78"/>
      <c r="F58" s="78"/>
      <c r="G58" s="85"/>
      <c r="H58" s="811" t="s">
        <v>69</v>
      </c>
      <c r="I58" s="811"/>
      <c r="J58" s="811"/>
      <c r="K58" s="811"/>
      <c r="L58" s="811"/>
      <c r="M58" s="811"/>
      <c r="N58" s="811"/>
      <c r="O58" s="811"/>
      <c r="P58" s="811"/>
      <c r="Q58" s="811"/>
      <c r="R58" s="681"/>
      <c r="S58" s="681"/>
      <c r="T58" s="86"/>
      <c r="U58" s="86"/>
      <c r="V58" s="67"/>
      <c r="W58" s="87"/>
      <c r="X58" s="67"/>
      <c r="Y58" s="801">
        <v>60978683</v>
      </c>
      <c r="Z58" s="733"/>
      <c r="AA58" s="733"/>
      <c r="AB58" s="733"/>
      <c r="AC58" s="733"/>
      <c r="AD58" s="733"/>
      <c r="AE58" s="733"/>
      <c r="AF58" s="86"/>
      <c r="AG58" s="86"/>
      <c r="AH58" s="810">
        <f>Y57-Y58</f>
        <v>165976837</v>
      </c>
      <c r="AI58" s="736"/>
      <c r="AJ58" s="736"/>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80"/>
      <c r="BJ58" s="80"/>
    </row>
    <row r="59" spans="2:62" ht="13.5" customHeight="1" x14ac:dyDescent="0.2">
      <c r="B59" s="67"/>
      <c r="C59" s="67"/>
      <c r="D59" s="78"/>
      <c r="E59" s="78"/>
      <c r="F59" s="78"/>
      <c r="G59" s="85"/>
      <c r="H59" s="88"/>
      <c r="I59" s="88"/>
      <c r="J59" s="88"/>
      <c r="K59" s="88"/>
      <c r="L59" s="88"/>
      <c r="M59" s="88"/>
      <c r="N59" s="88"/>
      <c r="O59" s="88"/>
      <c r="P59" s="88"/>
      <c r="Q59" s="88"/>
      <c r="R59" s="67"/>
      <c r="S59" s="86"/>
      <c r="T59" s="86"/>
      <c r="U59" s="86"/>
      <c r="V59" s="67"/>
      <c r="W59" s="86"/>
      <c r="X59" s="67"/>
      <c r="Y59" s="86"/>
      <c r="Z59" s="86"/>
      <c r="AA59" s="86"/>
      <c r="AB59" s="85"/>
      <c r="AC59" s="86"/>
      <c r="AD59" s="86"/>
      <c r="AE59" s="86"/>
      <c r="AF59" s="86"/>
      <c r="AG59" s="86"/>
      <c r="AH59" s="86"/>
      <c r="AI59" s="86"/>
      <c r="AJ59" s="86"/>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80"/>
      <c r="BJ59" s="80"/>
    </row>
    <row r="60" spans="2:62" ht="13.5" customHeight="1" x14ac:dyDescent="0.2">
      <c r="B60" s="67"/>
      <c r="C60" s="67"/>
      <c r="D60" s="78"/>
      <c r="E60" s="78"/>
      <c r="F60" s="792" t="s">
        <v>227</v>
      </c>
      <c r="G60" s="792"/>
      <c r="H60" s="790" t="s">
        <v>12</v>
      </c>
      <c r="I60" s="790"/>
      <c r="J60" s="790"/>
      <c r="K60" s="790"/>
      <c r="L60" s="790"/>
      <c r="M60" s="790"/>
      <c r="N60" s="790"/>
      <c r="O60" s="790"/>
      <c r="P60" s="790"/>
      <c r="Q60" s="790"/>
      <c r="R60" s="719"/>
      <c r="S60" s="719"/>
      <c r="T60" s="83"/>
      <c r="U60" s="83"/>
      <c r="V60" s="67"/>
      <c r="W60" s="84"/>
      <c r="X60" s="67"/>
      <c r="Y60" s="812">
        <v>178111937</v>
      </c>
      <c r="Z60" s="736"/>
      <c r="AA60" s="736"/>
      <c r="AB60" s="736"/>
      <c r="AC60" s="736"/>
      <c r="AD60" s="736"/>
      <c r="AE60" s="736"/>
      <c r="AF60" s="55"/>
      <c r="AG60" s="55"/>
      <c r="AH60" s="55"/>
      <c r="AI60" s="55"/>
      <c r="AJ60" s="55"/>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92"/>
      <c r="BJ60" s="92"/>
    </row>
    <row r="61" spans="2:62" ht="13.5" customHeight="1" x14ac:dyDescent="0.2">
      <c r="B61" s="67"/>
      <c r="C61" s="67"/>
      <c r="D61" s="78"/>
      <c r="E61" s="78"/>
      <c r="F61" s="78"/>
      <c r="G61" s="85"/>
      <c r="H61" s="813" t="s">
        <v>71</v>
      </c>
      <c r="I61" s="813"/>
      <c r="J61" s="813"/>
      <c r="K61" s="813"/>
      <c r="L61" s="813"/>
      <c r="M61" s="813"/>
      <c r="N61" s="813"/>
      <c r="O61" s="813"/>
      <c r="P61" s="813"/>
      <c r="Q61" s="813"/>
      <c r="R61" s="681"/>
      <c r="S61" s="681"/>
      <c r="T61" s="86"/>
      <c r="U61" s="86"/>
      <c r="V61" s="67"/>
      <c r="W61" s="87"/>
      <c r="X61" s="67"/>
      <c r="Y61" s="801">
        <v>69936678</v>
      </c>
      <c r="Z61" s="733"/>
      <c r="AA61" s="733"/>
      <c r="AB61" s="733"/>
      <c r="AC61" s="733"/>
      <c r="AD61" s="733"/>
      <c r="AE61" s="733"/>
      <c r="AF61" s="86"/>
      <c r="AG61" s="86"/>
      <c r="AH61" s="810">
        <f>Y60-Y61</f>
        <v>108175259</v>
      </c>
      <c r="AI61" s="736"/>
      <c r="AJ61" s="736"/>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80"/>
      <c r="BJ61" s="80"/>
    </row>
    <row r="62" spans="2:62" ht="13.5" customHeight="1" x14ac:dyDescent="0.2">
      <c r="B62" s="67"/>
      <c r="C62" s="67"/>
      <c r="D62" s="78"/>
      <c r="E62" s="78"/>
      <c r="F62" s="78"/>
      <c r="G62" s="85"/>
      <c r="H62" s="94"/>
      <c r="I62" s="94"/>
      <c r="J62" s="94"/>
      <c r="K62" s="94"/>
      <c r="L62" s="94"/>
      <c r="M62" s="94"/>
      <c r="N62" s="94"/>
      <c r="O62" s="94"/>
      <c r="P62" s="94"/>
      <c r="Q62" s="94"/>
      <c r="R62" s="67"/>
      <c r="S62" s="86"/>
      <c r="T62" s="86"/>
      <c r="U62" s="86"/>
      <c r="V62" s="86"/>
      <c r="W62" s="86"/>
      <c r="X62" s="86"/>
      <c r="Y62" s="86"/>
      <c r="Z62" s="86"/>
      <c r="AA62" s="86"/>
      <c r="AB62" s="67"/>
      <c r="AC62" s="86"/>
      <c r="AD62" s="86"/>
      <c r="AE62" s="86"/>
      <c r="AF62" s="86"/>
      <c r="AG62" s="86"/>
      <c r="AH62" s="86"/>
      <c r="AI62" s="86"/>
      <c r="AJ62" s="86"/>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80"/>
      <c r="BJ62" s="80"/>
    </row>
    <row r="63" spans="2:62" ht="13.5" customHeight="1" x14ac:dyDescent="0.2">
      <c r="B63" s="67"/>
      <c r="C63" s="67"/>
      <c r="D63" s="78"/>
      <c r="E63" s="78"/>
      <c r="F63" s="792" t="s">
        <v>228</v>
      </c>
      <c r="G63" s="792"/>
      <c r="H63" s="790" t="s">
        <v>13</v>
      </c>
      <c r="I63" s="790"/>
      <c r="J63" s="790"/>
      <c r="K63" s="790"/>
      <c r="L63" s="790"/>
      <c r="M63" s="790"/>
      <c r="N63" s="790"/>
      <c r="O63" s="790"/>
      <c r="P63" s="790"/>
      <c r="Q63" s="790"/>
      <c r="R63" s="719"/>
      <c r="S63" s="719"/>
      <c r="T63" s="83"/>
      <c r="U63" s="83"/>
      <c r="V63" s="83"/>
      <c r="W63" s="83"/>
      <c r="X63" s="83"/>
      <c r="Y63" s="83"/>
      <c r="Z63" s="83"/>
      <c r="AA63" s="83"/>
      <c r="AB63" s="67"/>
      <c r="AC63" s="67"/>
      <c r="AD63" s="86"/>
      <c r="AE63" s="86"/>
      <c r="AF63" s="86"/>
      <c r="AG63" s="86"/>
      <c r="AH63" s="794">
        <v>0</v>
      </c>
      <c r="AI63" s="727"/>
      <c r="AJ63" s="72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76"/>
      <c r="BJ63" s="76"/>
    </row>
    <row r="64" spans="2:62" ht="13.5" customHeight="1" x14ac:dyDescent="0.2">
      <c r="B64" s="67"/>
      <c r="C64" s="67"/>
      <c r="D64" s="78"/>
      <c r="E64" s="78"/>
      <c r="F64" s="78"/>
      <c r="G64" s="85"/>
      <c r="H64" s="790" t="s">
        <v>73</v>
      </c>
      <c r="I64" s="790"/>
      <c r="J64" s="790"/>
      <c r="K64" s="790"/>
      <c r="L64" s="790"/>
      <c r="M64" s="790"/>
      <c r="N64" s="790"/>
      <c r="O64" s="790"/>
      <c r="P64" s="790"/>
      <c r="Q64" s="790"/>
      <c r="R64" s="719"/>
      <c r="S64" s="719"/>
      <c r="T64" s="86"/>
      <c r="U64" s="86"/>
      <c r="V64" s="86"/>
      <c r="W64" s="86"/>
      <c r="X64" s="86"/>
      <c r="Y64" s="86"/>
      <c r="Z64" s="86"/>
      <c r="AA64" s="86"/>
      <c r="AB64" s="67"/>
      <c r="AC64" s="795"/>
      <c r="AD64" s="795"/>
      <c r="AE64" s="795"/>
      <c r="AF64" s="795"/>
      <c r="AG64" s="795"/>
      <c r="AH64" s="795"/>
      <c r="AI64" s="795"/>
      <c r="AJ64" s="795"/>
      <c r="AK64" s="85"/>
      <c r="AL64" s="794">
        <f>SUM(AC53:AJ63)</f>
        <v>293351673</v>
      </c>
      <c r="AM64" s="794"/>
      <c r="AN64" s="794"/>
      <c r="AO64" s="794"/>
      <c r="AP64" s="794"/>
      <c r="AQ64" s="794"/>
      <c r="AR64" s="794"/>
      <c r="AS64" s="794"/>
      <c r="AT64" s="794"/>
      <c r="AU64" s="67"/>
      <c r="AV64" s="67"/>
      <c r="AW64" s="67"/>
      <c r="AX64" s="67"/>
      <c r="AY64" s="67"/>
      <c r="AZ64" s="67"/>
      <c r="BA64" s="67"/>
      <c r="BB64" s="67"/>
      <c r="BC64" s="67"/>
      <c r="BD64" s="67"/>
      <c r="BE64" s="67"/>
      <c r="BF64" s="67"/>
      <c r="BG64" s="67"/>
      <c r="BH64" s="67"/>
      <c r="BI64" s="81"/>
      <c r="BJ64" s="81"/>
    </row>
    <row r="65" spans="2:62" ht="13.5" customHeight="1" x14ac:dyDescent="0.2">
      <c r="B65" s="67"/>
      <c r="C65" s="67"/>
      <c r="D65" s="78"/>
      <c r="E65" s="78"/>
      <c r="F65" s="792"/>
      <c r="G65" s="792"/>
      <c r="H65" s="790" t="s">
        <v>74</v>
      </c>
      <c r="I65" s="790"/>
      <c r="J65" s="790"/>
      <c r="K65" s="790"/>
      <c r="L65" s="790"/>
      <c r="M65" s="790"/>
      <c r="N65" s="790"/>
      <c r="O65" s="790"/>
      <c r="P65" s="790"/>
      <c r="Q65" s="790"/>
      <c r="R65" s="719"/>
      <c r="S65" s="719"/>
      <c r="T65" s="83"/>
      <c r="U65" s="83"/>
      <c r="V65" s="83"/>
      <c r="W65" s="83"/>
      <c r="X65" s="83"/>
      <c r="Y65" s="83"/>
      <c r="Z65" s="83"/>
      <c r="AA65" s="83"/>
      <c r="AB65" s="67"/>
      <c r="AC65" s="55"/>
      <c r="AD65" s="55"/>
      <c r="AE65" s="55"/>
      <c r="AF65" s="55"/>
      <c r="AG65" s="55"/>
      <c r="AH65" s="55"/>
      <c r="AI65" s="55"/>
      <c r="AJ65" s="55"/>
      <c r="AK65" s="67"/>
      <c r="AL65" s="67"/>
      <c r="AM65" s="67"/>
      <c r="AN65" s="67"/>
      <c r="AO65" s="67"/>
      <c r="AP65" s="67"/>
      <c r="AQ65" s="67"/>
      <c r="AR65" s="67"/>
      <c r="AS65" s="67"/>
      <c r="AT65" s="67"/>
      <c r="AU65" s="67"/>
      <c r="AV65" s="795">
        <f>SUM(AL54:AT64)</f>
        <v>293351673</v>
      </c>
      <c r="AW65" s="795"/>
      <c r="AX65" s="795"/>
      <c r="AY65" s="795"/>
      <c r="AZ65" s="795"/>
      <c r="BA65" s="795"/>
      <c r="BB65" s="795"/>
      <c r="BC65" s="795"/>
      <c r="BD65" s="720"/>
      <c r="BE65" s="67"/>
      <c r="BF65" s="67"/>
      <c r="BG65" s="67"/>
      <c r="BH65" s="67"/>
      <c r="BI65" s="80"/>
      <c r="BJ65" s="80"/>
    </row>
    <row r="66" spans="2:62" ht="13.5" customHeight="1" x14ac:dyDescent="0.2">
      <c r="B66" s="67"/>
      <c r="C66" s="67"/>
      <c r="D66" s="78"/>
      <c r="E66" s="78"/>
      <c r="F66" s="78"/>
      <c r="G66" s="85"/>
      <c r="H66" s="85"/>
      <c r="I66" s="85"/>
      <c r="J66" s="85"/>
      <c r="K66" s="85"/>
      <c r="L66" s="85"/>
      <c r="M66" s="85"/>
      <c r="N66" s="85"/>
      <c r="O66" s="85"/>
      <c r="P66" s="85"/>
      <c r="Q66" s="85"/>
      <c r="R66" s="67"/>
      <c r="S66" s="86"/>
      <c r="T66" s="86"/>
      <c r="U66" s="86"/>
      <c r="V66" s="86"/>
      <c r="W66" s="86"/>
      <c r="X66" s="86"/>
      <c r="Y66" s="86"/>
      <c r="Z66" s="86"/>
      <c r="AA66" s="86"/>
      <c r="AB66" s="67"/>
      <c r="AC66" s="795"/>
      <c r="AD66" s="795"/>
      <c r="AE66" s="795"/>
      <c r="AF66" s="795"/>
      <c r="AG66" s="795"/>
      <c r="AH66" s="795"/>
      <c r="AI66" s="795"/>
      <c r="AJ66" s="795"/>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80"/>
      <c r="BJ66" s="80"/>
    </row>
    <row r="67" spans="2:62" ht="13.5" customHeight="1" x14ac:dyDescent="0.2">
      <c r="B67" s="798" t="s">
        <v>75</v>
      </c>
      <c r="C67" s="798"/>
      <c r="D67" s="798"/>
      <c r="E67" s="798"/>
      <c r="F67" s="798"/>
      <c r="G67" s="798"/>
      <c r="H67" s="798"/>
      <c r="I67" s="798"/>
      <c r="J67" s="798"/>
      <c r="K67" s="798"/>
      <c r="L67" s="798"/>
      <c r="M67" s="798"/>
      <c r="N67" s="798"/>
      <c r="O67" s="798"/>
      <c r="P67" s="798"/>
      <c r="Q67" s="798"/>
      <c r="R67" s="719"/>
      <c r="S67" s="719"/>
      <c r="T67" s="67"/>
      <c r="U67" s="67"/>
      <c r="V67" s="67"/>
      <c r="W67" s="67"/>
      <c r="X67" s="67"/>
      <c r="Y67" s="67"/>
      <c r="Z67" s="67"/>
      <c r="AA67" s="67"/>
      <c r="AB67" s="67"/>
      <c r="AC67" s="67"/>
      <c r="AD67" s="67"/>
      <c r="AE67" s="67"/>
      <c r="AF67" s="67"/>
      <c r="AG67" s="67"/>
      <c r="AH67" s="67"/>
      <c r="AI67" s="67"/>
      <c r="AJ67" s="67"/>
      <c r="AK67" s="67"/>
      <c r="AL67" s="55"/>
      <c r="AM67" s="55"/>
      <c r="AN67" s="55"/>
      <c r="AO67" s="55"/>
      <c r="AP67" s="55"/>
      <c r="AQ67" s="55"/>
      <c r="AR67" s="55"/>
      <c r="AS67" s="55"/>
      <c r="AT67" s="55"/>
      <c r="AU67" s="67"/>
      <c r="AV67" s="55"/>
      <c r="AW67" s="55"/>
      <c r="AX67" s="55"/>
      <c r="AY67" s="55"/>
      <c r="AZ67" s="55"/>
      <c r="BA67" s="55"/>
      <c r="BB67" s="55"/>
      <c r="BC67" s="55"/>
      <c r="BD67" s="67"/>
      <c r="BE67" s="67"/>
      <c r="BF67" s="67"/>
      <c r="BG67" s="67"/>
      <c r="BH67" s="67"/>
      <c r="BI67" s="80"/>
      <c r="BJ67" s="80"/>
    </row>
    <row r="68" spans="2:62" ht="13.5" customHeight="1" x14ac:dyDescent="0.2">
      <c r="B68" s="67"/>
      <c r="C68" s="67"/>
      <c r="D68" s="792" t="s">
        <v>220</v>
      </c>
      <c r="E68" s="792"/>
      <c r="F68" s="792"/>
      <c r="G68" s="790" t="s">
        <v>76</v>
      </c>
      <c r="H68" s="790"/>
      <c r="I68" s="790"/>
      <c r="J68" s="790"/>
      <c r="K68" s="790"/>
      <c r="L68" s="790"/>
      <c r="M68" s="790"/>
      <c r="N68" s="790"/>
      <c r="O68" s="790"/>
      <c r="P68" s="790"/>
      <c r="Q68" s="790"/>
      <c r="R68" s="719"/>
      <c r="S68" s="719"/>
      <c r="T68" s="67"/>
      <c r="U68" s="67"/>
      <c r="V68" s="67"/>
      <c r="W68" s="67"/>
      <c r="X68" s="67"/>
      <c r="Y68" s="67"/>
      <c r="Z68" s="67"/>
      <c r="AA68" s="67"/>
      <c r="AB68" s="67"/>
      <c r="AC68" s="67"/>
      <c r="AD68" s="67"/>
      <c r="AE68" s="67"/>
      <c r="AF68" s="67"/>
      <c r="AG68" s="67"/>
      <c r="AH68" s="67"/>
      <c r="AI68" s="67"/>
      <c r="AJ68" s="67"/>
      <c r="AK68" s="67"/>
      <c r="AL68" s="800">
        <v>207488499</v>
      </c>
      <c r="AM68" s="800"/>
      <c r="AN68" s="800"/>
      <c r="AO68" s="800"/>
      <c r="AP68" s="800"/>
      <c r="AQ68" s="800"/>
      <c r="AR68" s="800"/>
      <c r="AS68" s="800"/>
      <c r="AT68" s="800"/>
      <c r="AU68" s="67"/>
      <c r="AV68" s="55"/>
      <c r="AW68" s="55"/>
      <c r="AX68" s="55"/>
      <c r="AY68" s="55"/>
      <c r="AZ68" s="55"/>
      <c r="BA68" s="55"/>
      <c r="BB68" s="55"/>
      <c r="BC68" s="55"/>
      <c r="BD68" s="67"/>
      <c r="BE68" s="67"/>
      <c r="BF68" s="67"/>
      <c r="BG68" s="67"/>
      <c r="BH68" s="67"/>
      <c r="BI68" s="80"/>
      <c r="BJ68" s="80"/>
    </row>
    <row r="69" spans="2:62" ht="13.5" customHeight="1" x14ac:dyDescent="0.2">
      <c r="B69" s="67"/>
      <c r="C69" s="67"/>
      <c r="D69" s="792" t="s">
        <v>77</v>
      </c>
      <c r="E69" s="792"/>
      <c r="F69" s="792"/>
      <c r="G69" s="790" t="s">
        <v>78</v>
      </c>
      <c r="H69" s="790"/>
      <c r="I69" s="790"/>
      <c r="J69" s="790"/>
      <c r="K69" s="790"/>
      <c r="L69" s="790"/>
      <c r="M69" s="790"/>
      <c r="N69" s="790"/>
      <c r="O69" s="790"/>
      <c r="P69" s="790"/>
      <c r="Q69" s="790"/>
      <c r="R69" s="719"/>
      <c r="S69" s="719"/>
      <c r="T69" s="67"/>
      <c r="U69" s="67"/>
      <c r="V69" s="67"/>
      <c r="W69" s="67"/>
      <c r="X69" s="67"/>
      <c r="Y69" s="67"/>
      <c r="Z69" s="67"/>
      <c r="AA69" s="67"/>
      <c r="AB69" s="67"/>
      <c r="AC69" s="67"/>
      <c r="AD69" s="67"/>
      <c r="AE69" s="67"/>
      <c r="AF69" s="67"/>
      <c r="AG69" s="67"/>
      <c r="AH69" s="67"/>
      <c r="AI69" s="67"/>
      <c r="AJ69" s="67"/>
      <c r="AK69" s="67"/>
      <c r="AL69" s="794">
        <v>0</v>
      </c>
      <c r="AM69" s="794"/>
      <c r="AN69" s="794"/>
      <c r="AO69" s="794"/>
      <c r="AP69" s="794"/>
      <c r="AQ69" s="794"/>
      <c r="AR69" s="794"/>
      <c r="AS69" s="794"/>
      <c r="AT69" s="794"/>
      <c r="AU69" s="67"/>
      <c r="AV69" s="55"/>
      <c r="AW69" s="55"/>
      <c r="AX69" s="55"/>
      <c r="AY69" s="55"/>
      <c r="AZ69" s="55"/>
      <c r="BA69" s="55"/>
      <c r="BB69" s="55"/>
      <c r="BC69" s="55"/>
      <c r="BD69" s="67"/>
      <c r="BE69" s="67"/>
      <c r="BF69" s="67"/>
      <c r="BG69" s="67"/>
      <c r="BH69" s="67"/>
      <c r="BI69" s="80"/>
      <c r="BJ69" s="80"/>
    </row>
    <row r="70" spans="2:62" ht="13.5" customHeight="1" x14ac:dyDescent="0.2">
      <c r="B70" s="67"/>
      <c r="C70" s="67"/>
      <c r="D70" s="792"/>
      <c r="E70" s="792"/>
      <c r="F70" s="792"/>
      <c r="G70" s="790"/>
      <c r="H70" s="790"/>
      <c r="I70" s="790"/>
      <c r="J70" s="790"/>
      <c r="K70" s="790"/>
      <c r="L70" s="790"/>
      <c r="M70" s="790"/>
      <c r="N70" s="790"/>
      <c r="O70" s="790"/>
      <c r="P70" s="790"/>
      <c r="Q70" s="790"/>
      <c r="R70" s="67"/>
      <c r="S70" s="67"/>
      <c r="T70" s="67"/>
      <c r="U70" s="67"/>
      <c r="V70" s="67"/>
      <c r="W70" s="67"/>
      <c r="X70" s="67"/>
      <c r="Y70" s="67"/>
      <c r="Z70" s="67"/>
      <c r="AA70" s="67"/>
      <c r="AB70" s="67"/>
      <c r="AC70" s="67"/>
      <c r="AD70" s="67"/>
      <c r="AE70" s="67"/>
      <c r="AF70" s="67"/>
      <c r="AG70" s="67"/>
      <c r="AH70" s="67"/>
      <c r="AI70" s="67"/>
      <c r="AJ70" s="67"/>
      <c r="AK70" s="67"/>
      <c r="AL70" s="795"/>
      <c r="AM70" s="795"/>
      <c r="AN70" s="795"/>
      <c r="AO70" s="795"/>
      <c r="AP70" s="795"/>
      <c r="AQ70" s="795"/>
      <c r="AR70" s="795"/>
      <c r="AS70" s="795"/>
      <c r="AT70" s="795"/>
      <c r="AU70" s="67"/>
      <c r="AV70" s="55"/>
      <c r="AW70" s="55"/>
      <c r="AX70" s="55"/>
      <c r="AY70" s="55"/>
      <c r="AZ70" s="55"/>
      <c r="BA70" s="55"/>
      <c r="BB70" s="55"/>
      <c r="BC70" s="55"/>
      <c r="BD70" s="67"/>
      <c r="BE70" s="67"/>
      <c r="BF70" s="67"/>
      <c r="BG70" s="67"/>
      <c r="BH70" s="67"/>
      <c r="BI70" s="80"/>
      <c r="BJ70" s="80"/>
    </row>
    <row r="71" spans="2:62" ht="13.5" customHeight="1" x14ac:dyDescent="0.2">
      <c r="B71" s="67"/>
      <c r="C71" s="67"/>
      <c r="D71" s="85"/>
      <c r="E71" s="85"/>
      <c r="F71" s="85"/>
      <c r="G71" s="790" t="s">
        <v>79</v>
      </c>
      <c r="H71" s="790"/>
      <c r="I71" s="790"/>
      <c r="J71" s="790"/>
      <c r="K71" s="790"/>
      <c r="L71" s="790"/>
      <c r="M71" s="790"/>
      <c r="N71" s="790"/>
      <c r="O71" s="790"/>
      <c r="P71" s="790"/>
      <c r="Q71" s="790"/>
      <c r="R71" s="719"/>
      <c r="S71" s="719"/>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794">
        <f>SUM(AL68:AL70)</f>
        <v>207488499</v>
      </c>
      <c r="AW71" s="794"/>
      <c r="AX71" s="794"/>
      <c r="AY71" s="794"/>
      <c r="AZ71" s="794"/>
      <c r="BA71" s="794"/>
      <c r="BB71" s="794"/>
      <c r="BC71" s="794"/>
      <c r="BD71" s="803"/>
      <c r="BE71" s="67"/>
      <c r="BF71" s="67"/>
      <c r="BG71" s="67"/>
      <c r="BH71" s="67"/>
      <c r="BI71" s="81"/>
      <c r="BJ71" s="81"/>
    </row>
    <row r="72" spans="2:62" ht="13.5" customHeight="1" x14ac:dyDescent="0.2">
      <c r="B72" s="67"/>
      <c r="C72" s="67"/>
      <c r="D72" s="85"/>
      <c r="E72" s="85"/>
      <c r="F72" s="85"/>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80"/>
      <c r="BJ72" s="80"/>
    </row>
    <row r="73" spans="2:62" ht="13.5" customHeight="1" thickBot="1" x14ac:dyDescent="0.25">
      <c r="B73" s="67"/>
      <c r="C73" s="67"/>
      <c r="D73" s="67"/>
      <c r="E73" s="67"/>
      <c r="F73" s="67"/>
      <c r="G73" s="790" t="s">
        <v>80</v>
      </c>
      <c r="H73" s="790"/>
      <c r="I73" s="790"/>
      <c r="J73" s="790"/>
      <c r="K73" s="790"/>
      <c r="L73" s="790"/>
      <c r="M73" s="790"/>
      <c r="N73" s="790"/>
      <c r="O73" s="790"/>
      <c r="P73" s="790"/>
      <c r="Q73" s="790"/>
      <c r="R73" s="719"/>
      <c r="S73" s="719"/>
      <c r="T73" s="90"/>
      <c r="U73" s="90"/>
      <c r="V73" s="90"/>
      <c r="W73" s="90"/>
      <c r="X73" s="90"/>
      <c r="Y73" s="90"/>
      <c r="Z73" s="90"/>
      <c r="AA73" s="90"/>
      <c r="AB73" s="91"/>
      <c r="AC73" s="91"/>
      <c r="AD73" s="91"/>
      <c r="AE73" s="91"/>
      <c r="AF73" s="91"/>
      <c r="AG73" s="91"/>
      <c r="AH73" s="91"/>
      <c r="AI73" s="91"/>
      <c r="AJ73" s="91"/>
      <c r="AK73" s="91"/>
      <c r="AL73" s="91"/>
      <c r="AM73" s="91"/>
      <c r="AN73" s="91"/>
      <c r="AO73" s="91"/>
      <c r="AP73" s="91"/>
      <c r="AQ73" s="91"/>
      <c r="AR73" s="91"/>
      <c r="AS73" s="91"/>
      <c r="AT73" s="91"/>
      <c r="AU73" s="67"/>
      <c r="AV73" s="796">
        <f>AV65+AV71</f>
        <v>500840172</v>
      </c>
      <c r="AW73" s="796"/>
      <c r="AX73" s="796"/>
      <c r="AY73" s="796"/>
      <c r="AZ73" s="796"/>
      <c r="BA73" s="796"/>
      <c r="BB73" s="796"/>
      <c r="BC73" s="796"/>
      <c r="BD73" s="726"/>
      <c r="BE73" s="67"/>
      <c r="BF73" s="67"/>
      <c r="BG73" s="67"/>
      <c r="BH73" s="67"/>
      <c r="BI73" s="80"/>
      <c r="BJ73" s="80"/>
    </row>
    <row r="74" spans="2:62" ht="13.5" customHeight="1" thickTop="1" x14ac:dyDescent="0.2">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80"/>
      <c r="BJ74" s="80"/>
    </row>
    <row r="75" spans="2:62" ht="13.5" customHeight="1" x14ac:dyDescent="0.2">
      <c r="B75" s="80"/>
      <c r="C75" s="80"/>
      <c r="D75" s="98"/>
      <c r="E75" s="98"/>
      <c r="F75" s="98"/>
      <c r="G75" s="99"/>
      <c r="H75" s="99"/>
      <c r="I75" s="99"/>
      <c r="J75" s="99"/>
      <c r="K75" s="99"/>
      <c r="L75" s="99"/>
      <c r="M75" s="99"/>
      <c r="N75" s="99"/>
      <c r="O75" s="99"/>
      <c r="P75" s="99"/>
      <c r="Q75" s="99"/>
      <c r="R75" s="80"/>
      <c r="S75" s="80"/>
      <c r="T75" s="80"/>
      <c r="U75" s="80"/>
      <c r="V75" s="80"/>
      <c r="W75" s="80"/>
      <c r="X75" s="80"/>
      <c r="Y75" s="80"/>
      <c r="Z75" s="80"/>
      <c r="AA75" s="80"/>
      <c r="AB75" s="80"/>
      <c r="AC75" s="86"/>
      <c r="AD75" s="86"/>
      <c r="AE75" s="86"/>
      <c r="AF75" s="86"/>
      <c r="AG75" s="86"/>
      <c r="AH75" s="86"/>
      <c r="AI75" s="86"/>
      <c r="AJ75" s="86"/>
      <c r="AK75" s="86"/>
      <c r="AL75" s="80"/>
      <c r="AM75" s="80"/>
      <c r="AN75" s="80"/>
      <c r="AO75" s="80"/>
      <c r="AP75" s="80"/>
      <c r="AQ75" s="80"/>
      <c r="AR75" s="80"/>
      <c r="AS75" s="80"/>
      <c r="AT75" s="80"/>
      <c r="AU75" s="80"/>
      <c r="AV75" s="80"/>
      <c r="AW75" s="80"/>
      <c r="AX75" s="80"/>
      <c r="AY75" s="80"/>
      <c r="AZ75" s="80"/>
      <c r="BA75" s="80"/>
      <c r="BB75" s="80"/>
      <c r="BC75" s="80"/>
      <c r="BD75" s="67"/>
      <c r="BE75" s="67"/>
      <c r="BF75" s="67"/>
      <c r="BG75" s="67"/>
      <c r="BH75" s="67"/>
      <c r="BI75" s="80"/>
      <c r="BJ75" s="80"/>
    </row>
    <row r="76" spans="2:62" ht="13.5" customHeight="1" x14ac:dyDescent="0.2">
      <c r="B76" s="80"/>
      <c r="C76" s="80"/>
      <c r="D76" s="98"/>
      <c r="E76" s="98"/>
      <c r="F76" s="98"/>
      <c r="G76" s="99"/>
      <c r="H76" s="99"/>
      <c r="I76" s="99"/>
      <c r="J76" s="99"/>
      <c r="K76" s="99"/>
      <c r="L76" s="99"/>
      <c r="M76" s="99"/>
      <c r="N76" s="99"/>
      <c r="O76" s="99"/>
      <c r="P76" s="99"/>
      <c r="Q76" s="99"/>
      <c r="R76" s="80"/>
      <c r="S76" s="80"/>
      <c r="T76" s="80"/>
      <c r="U76" s="80"/>
      <c r="V76" s="80"/>
      <c r="W76" s="80"/>
      <c r="X76" s="80"/>
      <c r="Y76" s="80"/>
      <c r="Z76" s="80"/>
      <c r="AA76" s="80"/>
      <c r="AB76" s="80"/>
      <c r="AC76" s="86"/>
      <c r="AD76" s="86"/>
      <c r="AE76" s="86"/>
      <c r="AF76" s="86"/>
      <c r="AG76" s="86"/>
      <c r="AH76" s="86"/>
      <c r="AI76" s="86"/>
      <c r="AJ76" s="86"/>
      <c r="AK76" s="86"/>
      <c r="AL76" s="80"/>
      <c r="AM76" s="80"/>
      <c r="AN76" s="80"/>
      <c r="AO76" s="80"/>
      <c r="AP76" s="80"/>
      <c r="AQ76" s="80"/>
      <c r="AR76" s="80"/>
      <c r="AS76" s="80"/>
      <c r="AT76" s="80"/>
      <c r="AU76" s="80"/>
      <c r="AV76" s="80"/>
      <c r="AW76" s="80"/>
      <c r="AX76" s="80"/>
      <c r="AY76" s="80"/>
      <c r="AZ76" s="80"/>
      <c r="BA76" s="80"/>
      <c r="BB76" s="80"/>
      <c r="BC76" s="80"/>
      <c r="BD76" s="67"/>
      <c r="BE76" s="67"/>
      <c r="BF76" s="67"/>
      <c r="BG76" s="67"/>
      <c r="BH76" s="67"/>
      <c r="BI76" s="80"/>
      <c r="BJ76" s="80"/>
    </row>
    <row r="77" spans="2:62" ht="13.5" customHeight="1" x14ac:dyDescent="0.2">
      <c r="B77" s="802" t="s">
        <v>81</v>
      </c>
      <c r="C77" s="802"/>
      <c r="D77" s="802"/>
      <c r="E77" s="802"/>
      <c r="F77" s="802"/>
      <c r="G77" s="802"/>
      <c r="H77" s="802"/>
      <c r="I77" s="802"/>
      <c r="J77" s="802"/>
      <c r="K77" s="802"/>
      <c r="L77" s="802"/>
      <c r="M77" s="802"/>
      <c r="N77" s="802"/>
      <c r="O77" s="802"/>
      <c r="P77" s="802"/>
      <c r="Q77" s="802"/>
      <c r="R77" s="802"/>
      <c r="S77" s="802"/>
      <c r="T77" s="802"/>
      <c r="U77" s="802"/>
      <c r="V77" s="802"/>
      <c r="W77" s="802"/>
      <c r="X77" s="802"/>
      <c r="Y77" s="802"/>
      <c r="Z77" s="802"/>
      <c r="AA77" s="802"/>
      <c r="AB77" s="802"/>
      <c r="AC77" s="802"/>
      <c r="AD77" s="802"/>
      <c r="AE77" s="802"/>
      <c r="AF77" s="802"/>
      <c r="AG77" s="802"/>
      <c r="AH77" s="802"/>
      <c r="AI77" s="802"/>
      <c r="AJ77" s="802"/>
      <c r="AK77" s="802"/>
      <c r="AL77" s="802"/>
      <c r="AM77" s="802"/>
      <c r="AN77" s="802"/>
      <c r="AO77" s="802"/>
      <c r="AP77" s="802"/>
      <c r="AQ77" s="802"/>
      <c r="AR77" s="802"/>
      <c r="AS77" s="802"/>
      <c r="AT77" s="802"/>
      <c r="AU77" s="802"/>
      <c r="AV77" s="802"/>
      <c r="AW77" s="802"/>
      <c r="AX77" s="802"/>
      <c r="AY77" s="802"/>
      <c r="AZ77" s="802"/>
      <c r="BA77" s="802"/>
      <c r="BB77" s="802"/>
      <c r="BC77" s="802"/>
      <c r="BD77" s="802"/>
      <c r="BE77" s="802"/>
      <c r="BF77" s="67"/>
      <c r="BG77" s="67"/>
      <c r="BH77" s="67"/>
      <c r="BI77" s="67"/>
      <c r="BJ77" s="80"/>
    </row>
    <row r="78" spans="2:62" ht="13.5" customHeight="1" x14ac:dyDescent="0.2">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67"/>
      <c r="BG78" s="67"/>
      <c r="BH78" s="67"/>
      <c r="BI78" s="67"/>
      <c r="BJ78" s="80"/>
    </row>
    <row r="79" spans="2:62" ht="13.5" customHeight="1" x14ac:dyDescent="0.2">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814" t="s">
        <v>61</v>
      </c>
      <c r="AM79" s="814"/>
      <c r="AN79" s="78"/>
      <c r="AO79" s="67"/>
      <c r="AP79" s="67"/>
      <c r="AQ79" s="67"/>
      <c r="AR79" s="67"/>
      <c r="AS79" s="67"/>
      <c r="AT79" s="67"/>
      <c r="AU79" s="67"/>
      <c r="AV79" s="79" t="s">
        <v>61</v>
      </c>
      <c r="AW79" s="78"/>
      <c r="AX79" s="67"/>
      <c r="AY79" s="67"/>
      <c r="AZ79" s="67"/>
      <c r="BA79" s="67"/>
      <c r="BB79" s="67"/>
      <c r="BC79" s="67"/>
      <c r="BD79" s="67"/>
      <c r="BE79" s="67"/>
      <c r="BF79" s="67"/>
      <c r="BG79" s="67"/>
      <c r="BH79" s="814" t="s">
        <v>61</v>
      </c>
      <c r="BI79" s="814"/>
      <c r="BJ79" s="80"/>
    </row>
    <row r="80" spans="2:62" ht="13.5" customHeight="1" x14ac:dyDescent="0.2">
      <c r="B80" s="798" t="s">
        <v>82</v>
      </c>
      <c r="C80" s="798"/>
      <c r="D80" s="798"/>
      <c r="E80" s="798"/>
      <c r="F80" s="798"/>
      <c r="G80" s="798"/>
      <c r="H80" s="798"/>
      <c r="I80" s="798"/>
      <c r="J80" s="798"/>
      <c r="K80" s="798"/>
      <c r="L80" s="798"/>
      <c r="M80" s="798"/>
      <c r="N80" s="798"/>
      <c r="O80" s="798"/>
      <c r="P80" s="798"/>
      <c r="Q80" s="798"/>
      <c r="R80" s="798"/>
      <c r="S80" s="798"/>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80"/>
    </row>
    <row r="81" spans="2:62" ht="13.5" customHeight="1" x14ac:dyDescent="0.2">
      <c r="B81" s="67"/>
      <c r="C81" s="67"/>
      <c r="D81" s="67"/>
      <c r="E81" s="67"/>
      <c r="F81" s="792" t="s">
        <v>221</v>
      </c>
      <c r="G81" s="792"/>
      <c r="H81" s="792"/>
      <c r="I81" s="790" t="s">
        <v>83</v>
      </c>
      <c r="J81" s="790"/>
      <c r="K81" s="790"/>
      <c r="L81" s="790"/>
      <c r="M81" s="790"/>
      <c r="N81" s="790"/>
      <c r="O81" s="790"/>
      <c r="P81" s="790"/>
      <c r="Q81" s="790"/>
      <c r="R81" s="790"/>
      <c r="S81" s="790"/>
      <c r="T81" s="67"/>
      <c r="U81" s="67"/>
      <c r="V81" s="67"/>
      <c r="W81" s="67"/>
      <c r="X81" s="67"/>
      <c r="Y81" s="67"/>
      <c r="Z81" s="67"/>
      <c r="AA81" s="67"/>
      <c r="AB81" s="67"/>
      <c r="AC81" s="67"/>
      <c r="AD81" s="67"/>
      <c r="AE81" s="67"/>
      <c r="AF81" s="67"/>
      <c r="AG81" s="67"/>
      <c r="AH81" s="67"/>
      <c r="AI81" s="67"/>
      <c r="AJ81" s="67"/>
      <c r="AK81" s="67"/>
      <c r="AL81" s="67"/>
      <c r="AM81" s="67"/>
      <c r="AN81" s="67"/>
      <c r="AO81" s="800"/>
      <c r="AP81" s="800"/>
      <c r="AQ81" s="800"/>
      <c r="AR81" s="800"/>
      <c r="AS81" s="800"/>
      <c r="AT81" s="800"/>
      <c r="AU81" s="800"/>
      <c r="AV81" s="800"/>
      <c r="AW81" s="67"/>
      <c r="AX81" s="67"/>
      <c r="AY81" s="67"/>
      <c r="AZ81" s="67"/>
      <c r="BA81" s="67"/>
      <c r="BB81" s="67"/>
      <c r="BC81" s="67"/>
      <c r="BD81" s="67"/>
      <c r="BE81" s="67"/>
      <c r="BF81" s="67"/>
      <c r="BG81" s="67"/>
      <c r="BH81" s="67"/>
      <c r="BI81" s="67"/>
      <c r="BJ81" s="80"/>
    </row>
    <row r="82" spans="2:62" ht="13.5" customHeight="1" x14ac:dyDescent="0.2">
      <c r="B82" s="67"/>
      <c r="C82" s="67"/>
      <c r="D82" s="67"/>
      <c r="E82" s="67"/>
      <c r="F82" s="792" t="s">
        <v>223</v>
      </c>
      <c r="G82" s="792"/>
      <c r="H82" s="792"/>
      <c r="I82" s="790" t="s">
        <v>84</v>
      </c>
      <c r="J82" s="790"/>
      <c r="K82" s="790"/>
      <c r="L82" s="790"/>
      <c r="M82" s="790"/>
      <c r="N82" s="790"/>
      <c r="O82" s="790"/>
      <c r="P82" s="790"/>
      <c r="Q82" s="790"/>
      <c r="R82" s="790"/>
      <c r="S82" s="790"/>
      <c r="T82" s="67"/>
      <c r="U82" s="67"/>
      <c r="V82" s="67"/>
      <c r="W82" s="67"/>
      <c r="X82" s="67"/>
      <c r="Y82" s="67"/>
      <c r="Z82" s="67"/>
      <c r="AA82" s="67"/>
      <c r="AB82" s="67"/>
      <c r="AC82" s="67"/>
      <c r="AD82" s="67"/>
      <c r="AE82" s="67"/>
      <c r="AF82" s="67"/>
      <c r="AG82" s="67"/>
      <c r="AH82" s="67"/>
      <c r="AI82" s="67"/>
      <c r="AJ82" s="67"/>
      <c r="AK82" s="67"/>
      <c r="AL82" s="67"/>
      <c r="AM82" s="67"/>
      <c r="AN82" s="67"/>
      <c r="AO82" s="67"/>
      <c r="AP82" s="794">
        <v>6187669</v>
      </c>
      <c r="AQ82" s="727"/>
      <c r="AR82" s="727"/>
      <c r="AS82" s="727"/>
      <c r="AT82" s="727"/>
      <c r="AU82" s="727"/>
      <c r="AV82" s="727"/>
      <c r="AW82" s="67"/>
      <c r="AX82" s="67"/>
      <c r="AY82" s="67"/>
      <c r="AZ82" s="67"/>
      <c r="BA82" s="67"/>
      <c r="BB82" s="67"/>
      <c r="BC82" s="67"/>
      <c r="BD82" s="67"/>
      <c r="BE82" s="67"/>
      <c r="BF82" s="67"/>
      <c r="BG82" s="67"/>
      <c r="BH82" s="67"/>
      <c r="BI82" s="67"/>
    </row>
    <row r="83" spans="2:62" ht="13.5" customHeight="1" x14ac:dyDescent="0.2">
      <c r="B83" s="67"/>
      <c r="C83" s="67"/>
      <c r="D83" s="67"/>
      <c r="E83" s="67"/>
      <c r="F83" s="85"/>
      <c r="G83" s="85"/>
      <c r="H83" s="790" t="s">
        <v>85</v>
      </c>
      <c r="I83" s="790"/>
      <c r="J83" s="790"/>
      <c r="K83" s="790"/>
      <c r="L83" s="790"/>
      <c r="M83" s="790"/>
      <c r="N83" s="790"/>
      <c r="O83" s="790"/>
      <c r="P83" s="790"/>
      <c r="Q83" s="790"/>
      <c r="R83" s="790"/>
      <c r="S83" s="790"/>
      <c r="T83" s="67"/>
      <c r="U83" s="67"/>
      <c r="V83" s="67"/>
      <c r="W83" s="67"/>
      <c r="X83" s="67"/>
      <c r="Y83" s="67"/>
      <c r="Z83" s="67"/>
      <c r="AA83" s="67"/>
      <c r="AB83" s="67"/>
      <c r="AC83" s="67"/>
      <c r="AD83" s="67"/>
      <c r="AE83" s="67"/>
      <c r="AF83" s="67"/>
      <c r="AG83" s="67"/>
      <c r="AH83" s="67"/>
      <c r="AI83" s="67"/>
      <c r="AJ83" s="67"/>
      <c r="AK83" s="67"/>
      <c r="AL83" s="67"/>
      <c r="AM83" s="67"/>
      <c r="AN83" s="67"/>
      <c r="AO83" s="795"/>
      <c r="AP83" s="795"/>
      <c r="AQ83" s="795"/>
      <c r="AR83" s="795"/>
      <c r="AS83" s="795"/>
      <c r="AT83" s="795"/>
      <c r="AU83" s="795"/>
      <c r="AV83" s="795"/>
      <c r="AW83" s="67"/>
      <c r="AX83" s="67"/>
      <c r="AY83" s="795">
        <f>SUM(AO81:AV84)</f>
        <v>6187669</v>
      </c>
      <c r="AZ83" s="719"/>
      <c r="BA83" s="719"/>
      <c r="BB83" s="719"/>
      <c r="BC83" s="719"/>
      <c r="BD83" s="719"/>
      <c r="BE83" s="719"/>
      <c r="BF83" s="719"/>
      <c r="BG83" s="719"/>
      <c r="BH83" s="719"/>
      <c r="BI83" s="719"/>
    </row>
    <row r="84" spans="2:62" ht="13.5" customHeight="1" x14ac:dyDescent="0.2">
      <c r="B84" s="67"/>
      <c r="C84" s="67"/>
      <c r="D84" s="67"/>
      <c r="E84" s="67"/>
      <c r="F84" s="792"/>
      <c r="G84" s="792"/>
      <c r="H84" s="792"/>
      <c r="I84" s="790"/>
      <c r="J84" s="790"/>
      <c r="K84" s="790"/>
      <c r="L84" s="790"/>
      <c r="M84" s="790"/>
      <c r="N84" s="790"/>
      <c r="O84" s="790"/>
      <c r="P84" s="790"/>
      <c r="Q84" s="790"/>
      <c r="R84" s="790"/>
      <c r="S84" s="790"/>
      <c r="T84" s="67"/>
      <c r="U84" s="67"/>
      <c r="V84" s="67"/>
      <c r="W84" s="67"/>
      <c r="X84" s="67"/>
      <c r="Y84" s="67"/>
      <c r="Z84" s="67"/>
      <c r="AA84" s="67"/>
      <c r="AB84" s="67"/>
      <c r="AC84" s="67"/>
      <c r="AD84" s="67"/>
      <c r="AE84" s="67"/>
      <c r="AF84" s="67"/>
      <c r="AG84" s="67"/>
      <c r="AH84" s="67"/>
      <c r="AI84" s="67"/>
      <c r="AJ84" s="67"/>
      <c r="AK84" s="67"/>
      <c r="AL84" s="67"/>
      <c r="AM84" s="67"/>
      <c r="AN84" s="67"/>
      <c r="AO84" s="86"/>
      <c r="AP84" s="86"/>
      <c r="AQ84" s="86"/>
      <c r="AR84" s="86"/>
      <c r="AS84" s="86"/>
      <c r="AT84" s="86"/>
      <c r="AU84" s="86"/>
      <c r="AV84" s="86"/>
      <c r="AW84" s="67"/>
      <c r="AX84" s="67"/>
      <c r="AY84" s="67"/>
      <c r="AZ84" s="67"/>
      <c r="BA84" s="67"/>
      <c r="BB84" s="67"/>
      <c r="BC84" s="67"/>
      <c r="BD84" s="67"/>
      <c r="BE84" s="67"/>
      <c r="BF84" s="67"/>
      <c r="BG84" s="67"/>
      <c r="BH84" s="67"/>
      <c r="BI84" s="67"/>
    </row>
    <row r="85" spans="2:62" ht="13.5" customHeight="1" x14ac:dyDescent="0.2">
      <c r="B85" s="798" t="s">
        <v>86</v>
      </c>
      <c r="C85" s="798"/>
      <c r="D85" s="798"/>
      <c r="E85" s="798"/>
      <c r="F85" s="798"/>
      <c r="G85" s="798"/>
      <c r="H85" s="798"/>
      <c r="I85" s="798"/>
      <c r="J85" s="798"/>
      <c r="K85" s="798"/>
      <c r="L85" s="798"/>
      <c r="M85" s="798"/>
      <c r="N85" s="798"/>
      <c r="O85" s="798"/>
      <c r="P85" s="798"/>
      <c r="Q85" s="798"/>
      <c r="R85" s="798"/>
      <c r="S85" s="798"/>
      <c r="T85" s="89"/>
      <c r="U85" s="88"/>
      <c r="V85" s="90"/>
      <c r="W85" s="90"/>
      <c r="X85" s="90"/>
      <c r="Y85" s="90"/>
      <c r="Z85" s="90"/>
      <c r="AA85" s="90"/>
      <c r="AB85" s="90"/>
      <c r="AC85" s="90"/>
      <c r="AD85" s="67"/>
      <c r="AE85" s="82"/>
      <c r="AF85" s="82"/>
      <c r="AG85" s="82"/>
      <c r="AH85" s="82"/>
      <c r="AI85" s="82"/>
      <c r="AJ85" s="82"/>
      <c r="AK85" s="82"/>
      <c r="AL85" s="82"/>
      <c r="AM85" s="82"/>
      <c r="AN85" s="67"/>
      <c r="AO85" s="67"/>
      <c r="AP85" s="67"/>
      <c r="AQ85" s="67"/>
      <c r="AR85" s="67"/>
      <c r="AS85" s="67"/>
      <c r="AT85" s="67"/>
      <c r="AU85" s="67"/>
      <c r="AV85" s="67"/>
      <c r="AW85" s="67"/>
      <c r="AX85" s="91"/>
      <c r="AY85" s="91"/>
      <c r="AZ85" s="91"/>
      <c r="BA85" s="91"/>
      <c r="BB85" s="91"/>
      <c r="BC85" s="91"/>
      <c r="BD85" s="91"/>
      <c r="BE85" s="91"/>
      <c r="BF85" s="67"/>
      <c r="BG85" s="67"/>
      <c r="BH85" s="67"/>
      <c r="BI85" s="67"/>
    </row>
    <row r="86" spans="2:62" ht="13.5" customHeight="1" x14ac:dyDescent="0.2">
      <c r="B86" s="67"/>
      <c r="C86" s="67"/>
      <c r="D86" s="67"/>
      <c r="E86" s="67"/>
      <c r="F86" s="792" t="s">
        <v>226</v>
      </c>
      <c r="G86" s="792"/>
      <c r="H86" s="792"/>
      <c r="I86" s="790" t="s">
        <v>87</v>
      </c>
      <c r="J86" s="790"/>
      <c r="K86" s="790"/>
      <c r="L86" s="790"/>
      <c r="M86" s="790"/>
      <c r="N86" s="790"/>
      <c r="O86" s="790"/>
      <c r="P86" s="790"/>
      <c r="Q86" s="790"/>
      <c r="R86" s="790"/>
      <c r="S86" s="790"/>
      <c r="T86" s="85"/>
      <c r="U86" s="88"/>
      <c r="V86" s="90"/>
      <c r="W86" s="90"/>
      <c r="X86" s="90"/>
      <c r="Y86" s="90"/>
      <c r="Z86" s="90"/>
      <c r="AA86" s="90"/>
      <c r="AB86" s="90"/>
      <c r="AC86" s="90"/>
      <c r="AD86" s="67"/>
      <c r="AE86" s="82"/>
      <c r="AF86" s="82"/>
      <c r="AG86" s="82"/>
      <c r="AH86" s="82"/>
      <c r="AI86" s="82"/>
      <c r="AJ86" s="82"/>
      <c r="AK86" s="82"/>
      <c r="AL86" s="82"/>
      <c r="AM86" s="82"/>
      <c r="AN86" s="67"/>
      <c r="AO86" s="86"/>
      <c r="AP86" s="795">
        <v>3884764</v>
      </c>
      <c r="AQ86" s="719"/>
      <c r="AR86" s="719"/>
      <c r="AS86" s="719"/>
      <c r="AT86" s="719"/>
      <c r="AU86" s="719"/>
      <c r="AV86" s="719"/>
      <c r="AW86" s="67"/>
      <c r="AX86" s="86"/>
      <c r="AY86" s="86"/>
      <c r="AZ86" s="86"/>
      <c r="BA86" s="86"/>
      <c r="BB86" s="86"/>
      <c r="BC86" s="86"/>
      <c r="BD86" s="86"/>
      <c r="BE86" s="86"/>
      <c r="BF86" s="67"/>
      <c r="BG86" s="67"/>
      <c r="BH86" s="67"/>
      <c r="BI86" s="67"/>
    </row>
    <row r="87" spans="2:62" ht="13.5" customHeight="1" x14ac:dyDescent="0.2">
      <c r="B87" s="67"/>
      <c r="C87" s="67"/>
      <c r="D87" s="67"/>
      <c r="E87" s="67"/>
      <c r="F87" s="792" t="s">
        <v>77</v>
      </c>
      <c r="G87" s="792"/>
      <c r="H87" s="792"/>
      <c r="I87" s="790" t="s">
        <v>88</v>
      </c>
      <c r="J87" s="790"/>
      <c r="K87" s="790"/>
      <c r="L87" s="790"/>
      <c r="M87" s="790"/>
      <c r="N87" s="790"/>
      <c r="O87" s="790"/>
      <c r="P87" s="790"/>
      <c r="Q87" s="790"/>
      <c r="R87" s="790"/>
      <c r="S87" s="790"/>
      <c r="T87" s="88"/>
      <c r="U87" s="88"/>
      <c r="V87" s="90"/>
      <c r="W87" s="90"/>
      <c r="X87" s="90"/>
      <c r="Y87" s="90"/>
      <c r="Z87" s="90"/>
      <c r="AA87" s="90"/>
      <c r="AB87" s="90"/>
      <c r="AC87" s="90"/>
      <c r="AD87" s="67"/>
      <c r="AE87" s="82"/>
      <c r="AF87" s="82"/>
      <c r="AG87" s="82"/>
      <c r="AH87" s="82"/>
      <c r="AI87" s="82"/>
      <c r="AJ87" s="82"/>
      <c r="AK87" s="82"/>
      <c r="AL87" s="82"/>
      <c r="AM87" s="82"/>
      <c r="AN87" s="91"/>
      <c r="AO87" s="87"/>
      <c r="AP87" s="794">
        <v>2000000</v>
      </c>
      <c r="AQ87" s="727"/>
      <c r="AR87" s="727"/>
      <c r="AS87" s="727"/>
      <c r="AT87" s="727"/>
      <c r="AU87" s="727"/>
      <c r="AV87" s="727"/>
      <c r="AW87" s="67"/>
      <c r="AX87" s="86"/>
      <c r="AY87" s="86"/>
      <c r="AZ87" s="86"/>
      <c r="BA87" s="86"/>
      <c r="BB87" s="86"/>
      <c r="BC87" s="86"/>
      <c r="BD87" s="86"/>
      <c r="BE87" s="86"/>
      <c r="BF87" s="67"/>
      <c r="BG87" s="67"/>
      <c r="BH87" s="67"/>
      <c r="BI87" s="67"/>
    </row>
    <row r="88" spans="2:62" ht="13.5" customHeight="1" x14ac:dyDescent="0.2">
      <c r="B88" s="67"/>
      <c r="C88" s="67"/>
      <c r="D88" s="67"/>
      <c r="E88" s="67"/>
      <c r="F88" s="67"/>
      <c r="G88" s="67"/>
      <c r="H88" s="790" t="s">
        <v>89</v>
      </c>
      <c r="I88" s="790"/>
      <c r="J88" s="790"/>
      <c r="K88" s="790"/>
      <c r="L88" s="790"/>
      <c r="M88" s="790"/>
      <c r="N88" s="790"/>
      <c r="O88" s="790"/>
      <c r="P88" s="790"/>
      <c r="Q88" s="790"/>
      <c r="R88" s="790"/>
      <c r="S88" s="790"/>
      <c r="T88" s="88"/>
      <c r="U88" s="88"/>
      <c r="V88" s="90"/>
      <c r="W88" s="90"/>
      <c r="X88" s="90"/>
      <c r="Y88" s="90"/>
      <c r="Z88" s="90"/>
      <c r="AA88" s="90"/>
      <c r="AB88" s="90"/>
      <c r="AC88" s="90"/>
      <c r="AD88" s="67"/>
      <c r="AE88" s="82"/>
      <c r="AF88" s="82"/>
      <c r="AG88" s="82"/>
      <c r="AH88" s="82"/>
      <c r="AI88" s="82"/>
      <c r="AJ88" s="82"/>
      <c r="AK88" s="82"/>
      <c r="AL88" s="82"/>
      <c r="AM88" s="82"/>
      <c r="AN88" s="67"/>
      <c r="AO88" s="67"/>
      <c r="AP88" s="67"/>
      <c r="AQ88" s="67"/>
      <c r="AR88" s="67"/>
      <c r="AS88" s="67"/>
      <c r="AT88" s="67"/>
      <c r="AU88" s="67"/>
      <c r="AV88" s="67"/>
      <c r="AW88" s="67"/>
      <c r="AX88" s="67"/>
      <c r="AY88" s="794">
        <f>SUM(AN86:AV87)</f>
        <v>5884764</v>
      </c>
      <c r="AZ88" s="727"/>
      <c r="BA88" s="727"/>
      <c r="BB88" s="727"/>
      <c r="BC88" s="727"/>
      <c r="BD88" s="727"/>
      <c r="BE88" s="727"/>
      <c r="BF88" s="727"/>
      <c r="BG88" s="727"/>
      <c r="BH88" s="727"/>
      <c r="BI88" s="727"/>
    </row>
    <row r="89" spans="2:62" ht="13.5" customHeight="1" x14ac:dyDescent="0.2">
      <c r="B89" s="93"/>
      <c r="C89" s="93"/>
      <c r="D89" s="93"/>
      <c r="E89" s="93"/>
      <c r="F89" s="93"/>
      <c r="G89" s="93"/>
      <c r="H89" s="790" t="s">
        <v>90</v>
      </c>
      <c r="I89" s="790"/>
      <c r="J89" s="790"/>
      <c r="K89" s="790"/>
      <c r="L89" s="790"/>
      <c r="M89" s="790"/>
      <c r="N89" s="790"/>
      <c r="O89" s="790"/>
      <c r="P89" s="790"/>
      <c r="Q89" s="790"/>
      <c r="R89" s="790"/>
      <c r="S89" s="790"/>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67"/>
      <c r="AX89" s="86"/>
      <c r="AY89" s="795">
        <f>AY83+AY88</f>
        <v>12072433</v>
      </c>
      <c r="AZ89" s="719"/>
      <c r="BA89" s="719"/>
      <c r="BB89" s="719"/>
      <c r="BC89" s="719"/>
      <c r="BD89" s="719"/>
      <c r="BE89" s="719"/>
      <c r="BF89" s="719"/>
      <c r="BG89" s="719"/>
      <c r="BH89" s="719"/>
      <c r="BI89" s="719"/>
    </row>
    <row r="90" spans="2:62" ht="13.5" customHeight="1" x14ac:dyDescent="0.2">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row>
    <row r="91" spans="2:62" ht="13.5" customHeight="1" x14ac:dyDescent="0.2">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row>
    <row r="92" spans="2:62" ht="13.5" customHeight="1" x14ac:dyDescent="0.2">
      <c r="B92" s="802" t="s">
        <v>91</v>
      </c>
      <c r="C92" s="802"/>
      <c r="D92" s="802"/>
      <c r="E92" s="802"/>
      <c r="F92" s="802"/>
      <c r="G92" s="802"/>
      <c r="H92" s="802"/>
      <c r="I92" s="802"/>
      <c r="J92" s="802"/>
      <c r="K92" s="802"/>
      <c r="L92" s="802"/>
      <c r="M92" s="802"/>
      <c r="N92" s="802"/>
      <c r="O92" s="802"/>
      <c r="P92" s="802"/>
      <c r="Q92" s="802"/>
      <c r="R92" s="802"/>
      <c r="S92" s="802"/>
      <c r="T92" s="802"/>
      <c r="U92" s="802"/>
      <c r="V92" s="802"/>
      <c r="W92" s="802"/>
      <c r="X92" s="802"/>
      <c r="Y92" s="802"/>
      <c r="Z92" s="802"/>
      <c r="AA92" s="802"/>
      <c r="AB92" s="802"/>
      <c r="AC92" s="802"/>
      <c r="AD92" s="802"/>
      <c r="AE92" s="802"/>
      <c r="AF92" s="802"/>
      <c r="AG92" s="802"/>
      <c r="AH92" s="802"/>
      <c r="AI92" s="802"/>
      <c r="AJ92" s="802"/>
      <c r="AK92" s="802"/>
      <c r="AL92" s="802"/>
      <c r="AM92" s="802"/>
      <c r="AN92" s="802"/>
      <c r="AO92" s="802"/>
      <c r="AP92" s="802"/>
      <c r="AQ92" s="802"/>
      <c r="AR92" s="802"/>
      <c r="AS92" s="802"/>
      <c r="AT92" s="802"/>
      <c r="AU92" s="802"/>
      <c r="AV92" s="802"/>
      <c r="AW92" s="802"/>
      <c r="AX92" s="802"/>
      <c r="AY92" s="802"/>
      <c r="AZ92" s="802"/>
      <c r="BA92" s="802"/>
      <c r="BB92" s="802"/>
      <c r="BC92" s="802"/>
      <c r="BD92" s="802"/>
      <c r="BE92" s="802"/>
      <c r="BF92" s="67"/>
      <c r="BG92" s="67"/>
      <c r="BH92" s="67"/>
      <c r="BI92" s="67"/>
    </row>
    <row r="93" spans="2:62" ht="13.5" customHeight="1" x14ac:dyDescent="0.2">
      <c r="B93" s="798" t="s">
        <v>92</v>
      </c>
      <c r="C93" s="798"/>
      <c r="D93" s="798"/>
      <c r="E93" s="798"/>
      <c r="F93" s="798"/>
      <c r="G93" s="798"/>
      <c r="H93" s="798"/>
      <c r="I93" s="798"/>
      <c r="J93" s="798"/>
      <c r="K93" s="798"/>
      <c r="L93" s="798"/>
      <c r="M93" s="798"/>
      <c r="N93" s="798"/>
      <c r="O93" s="798"/>
      <c r="P93" s="798"/>
      <c r="Q93" s="798"/>
      <c r="R93" s="798"/>
      <c r="S93" s="798"/>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row>
    <row r="94" spans="2:62" ht="13.5" customHeight="1" x14ac:dyDescent="0.2">
      <c r="B94" s="67"/>
      <c r="C94" s="67"/>
      <c r="D94" s="67"/>
      <c r="E94" s="67"/>
      <c r="F94" s="792" t="s">
        <v>221</v>
      </c>
      <c r="G94" s="792"/>
      <c r="H94" s="792"/>
      <c r="I94" s="790" t="s">
        <v>93</v>
      </c>
      <c r="J94" s="790"/>
      <c r="K94" s="790"/>
      <c r="L94" s="790"/>
      <c r="M94" s="790"/>
      <c r="N94" s="790"/>
      <c r="O94" s="790"/>
      <c r="P94" s="790"/>
      <c r="Q94" s="790"/>
      <c r="R94" s="790"/>
      <c r="S94" s="790"/>
      <c r="T94" s="67"/>
      <c r="U94" s="67"/>
      <c r="V94" s="67"/>
      <c r="W94" s="67"/>
      <c r="X94" s="67"/>
      <c r="Y94" s="67"/>
      <c r="Z94" s="67"/>
      <c r="AA94" s="67"/>
      <c r="AB94" s="67"/>
      <c r="AC94" s="67"/>
      <c r="AD94" s="67"/>
      <c r="AE94" s="67"/>
      <c r="AF94" s="67"/>
      <c r="AG94" s="67"/>
      <c r="AH94" s="67"/>
      <c r="AI94" s="67"/>
      <c r="AJ94" s="67"/>
      <c r="AK94" s="67"/>
      <c r="AL94" s="67"/>
      <c r="AM94" s="64">
        <v>175349667</v>
      </c>
      <c r="AN94" s="67"/>
      <c r="AO94" s="84"/>
      <c r="AP94" s="795">
        <v>181048273</v>
      </c>
      <c r="AQ94" s="719"/>
      <c r="AR94" s="719"/>
      <c r="AS94" s="719"/>
      <c r="AT94" s="719"/>
      <c r="AU94" s="719"/>
      <c r="AV94" s="719"/>
      <c r="AW94" s="67"/>
      <c r="AX94" s="67"/>
      <c r="AY94" s="67"/>
      <c r="AZ94" s="67"/>
      <c r="BA94" s="67"/>
      <c r="BB94" s="67"/>
      <c r="BC94" s="67"/>
      <c r="BD94" s="67"/>
      <c r="BE94" s="67"/>
      <c r="BF94" s="67"/>
      <c r="BG94" s="67"/>
      <c r="BH94" s="67"/>
      <c r="BI94" s="67"/>
    </row>
    <row r="95" spans="2:62" ht="13.5" customHeight="1" x14ac:dyDescent="0.2">
      <c r="B95" s="67"/>
      <c r="C95" s="67"/>
      <c r="D95" s="67"/>
      <c r="E95" s="67"/>
      <c r="F95" s="792" t="s">
        <v>77</v>
      </c>
      <c r="G95" s="792"/>
      <c r="H95" s="792"/>
      <c r="I95" s="790" t="s">
        <v>94</v>
      </c>
      <c r="J95" s="790"/>
      <c r="K95" s="790"/>
      <c r="L95" s="790"/>
      <c r="M95" s="790"/>
      <c r="N95" s="790"/>
      <c r="O95" s="790"/>
      <c r="P95" s="790"/>
      <c r="Q95" s="790"/>
      <c r="R95" s="790"/>
      <c r="S95" s="790"/>
      <c r="T95" s="67"/>
      <c r="U95" s="67"/>
      <c r="V95" s="90"/>
      <c r="W95" s="90"/>
      <c r="X95" s="90"/>
      <c r="Y95" s="90"/>
      <c r="Z95" s="90"/>
      <c r="AA95" s="90"/>
      <c r="AB95" s="90"/>
      <c r="AC95" s="90"/>
      <c r="AD95" s="91"/>
      <c r="AE95" s="67"/>
      <c r="AF95" s="67"/>
      <c r="AG95" s="67"/>
      <c r="AH95" s="67"/>
      <c r="AI95" s="67"/>
      <c r="AJ95" s="67"/>
      <c r="AK95" s="67"/>
      <c r="AL95" s="67"/>
      <c r="AM95" s="67"/>
      <c r="AN95" s="91"/>
      <c r="AO95" s="67"/>
      <c r="AP95" s="67"/>
      <c r="AQ95" s="67"/>
      <c r="AR95" s="67"/>
      <c r="AS95" s="67"/>
      <c r="AT95" s="67"/>
      <c r="AU95" s="67"/>
      <c r="AV95" s="67"/>
      <c r="AW95" s="67"/>
      <c r="AX95" s="67"/>
      <c r="AY95" s="67"/>
      <c r="AZ95" s="67"/>
      <c r="BA95" s="67"/>
      <c r="BB95" s="67"/>
      <c r="BC95" s="67"/>
      <c r="BD95" s="67"/>
      <c r="BE95" s="67"/>
      <c r="BF95" s="67"/>
      <c r="BG95" s="67"/>
      <c r="BH95" s="67"/>
      <c r="BI95" s="67"/>
    </row>
    <row r="96" spans="2:62" ht="13.5" customHeight="1" x14ac:dyDescent="0.2">
      <c r="B96" s="67"/>
      <c r="C96" s="67"/>
      <c r="D96" s="67"/>
      <c r="E96" s="85"/>
      <c r="F96" s="792" t="s">
        <v>222</v>
      </c>
      <c r="G96" s="792"/>
      <c r="H96" s="792"/>
      <c r="I96" s="790" t="s">
        <v>229</v>
      </c>
      <c r="J96" s="790"/>
      <c r="K96" s="790"/>
      <c r="L96" s="790"/>
      <c r="M96" s="790"/>
      <c r="N96" s="790"/>
      <c r="O96" s="790"/>
      <c r="P96" s="790"/>
      <c r="Q96" s="790"/>
      <c r="R96" s="790"/>
      <c r="S96" s="790"/>
      <c r="T96" s="67"/>
      <c r="U96" s="67"/>
      <c r="V96" s="90"/>
      <c r="W96" s="90"/>
      <c r="X96" s="90"/>
      <c r="Y96" s="90"/>
      <c r="Z96" s="90"/>
      <c r="AA96" s="90"/>
      <c r="AB96" s="90"/>
      <c r="AC96" s="90"/>
      <c r="AD96" s="67"/>
      <c r="AE96" s="801">
        <v>16213180</v>
      </c>
      <c r="AF96" s="801"/>
      <c r="AG96" s="801"/>
      <c r="AH96" s="801"/>
      <c r="AI96" s="801"/>
      <c r="AJ96" s="801"/>
      <c r="AK96" s="801"/>
      <c r="AL96" s="801"/>
      <c r="AM96" s="801"/>
      <c r="AN96" s="67"/>
      <c r="AO96" s="67"/>
      <c r="AP96" s="67"/>
      <c r="AQ96" s="67"/>
      <c r="AR96" s="67"/>
      <c r="AS96" s="67"/>
      <c r="AT96" s="67"/>
      <c r="AU96" s="67"/>
      <c r="AV96" s="67"/>
      <c r="AW96" s="67"/>
      <c r="AX96" s="67"/>
      <c r="AY96" s="67"/>
      <c r="AZ96" s="67"/>
      <c r="BA96" s="67"/>
      <c r="BB96" s="67"/>
      <c r="BC96" s="67"/>
      <c r="BD96" s="67"/>
      <c r="BE96" s="67"/>
      <c r="BF96" s="67"/>
      <c r="BG96" s="67"/>
      <c r="BH96" s="67"/>
      <c r="BI96" s="67"/>
    </row>
    <row r="97" spans="2:61" ht="13.5" customHeight="1" x14ac:dyDescent="0.2">
      <c r="B97" s="67"/>
      <c r="C97" s="67"/>
      <c r="D97" s="78"/>
      <c r="E97" s="67"/>
      <c r="F97" s="85"/>
      <c r="G97" s="85"/>
      <c r="H97" s="790" t="s">
        <v>230</v>
      </c>
      <c r="I97" s="790"/>
      <c r="J97" s="790"/>
      <c r="K97" s="790"/>
      <c r="L97" s="790"/>
      <c r="M97" s="790"/>
      <c r="N97" s="790"/>
      <c r="O97" s="790"/>
      <c r="P97" s="790"/>
      <c r="Q97" s="790"/>
      <c r="R97" s="790"/>
      <c r="S97" s="790"/>
      <c r="T97" s="67"/>
      <c r="U97" s="67"/>
      <c r="V97" s="67"/>
      <c r="W97" s="67"/>
      <c r="X97" s="67"/>
      <c r="Y97" s="67"/>
      <c r="Z97" s="67"/>
      <c r="AA97" s="67"/>
      <c r="AB97" s="67"/>
      <c r="AC97" s="67"/>
      <c r="AD97" s="67"/>
      <c r="AE97" s="799"/>
      <c r="AF97" s="799"/>
      <c r="AG97" s="799"/>
      <c r="AH97" s="799"/>
      <c r="AI97" s="799"/>
      <c r="AJ97" s="799"/>
      <c r="AK97" s="799"/>
      <c r="AL97" s="799"/>
      <c r="AM97" s="799"/>
      <c r="AN97" s="67"/>
      <c r="AO97" s="95"/>
      <c r="AP97" s="794">
        <f>AE96</f>
        <v>16213180</v>
      </c>
      <c r="AQ97" s="794"/>
      <c r="AR97" s="794"/>
      <c r="AS97" s="794"/>
      <c r="AT97" s="794"/>
      <c r="AU97" s="794"/>
      <c r="AV97" s="794"/>
      <c r="AW97" s="67"/>
      <c r="AX97" s="67"/>
      <c r="AY97" s="67"/>
      <c r="AZ97" s="67"/>
      <c r="BA97" s="67"/>
      <c r="BB97" s="67"/>
      <c r="BC97" s="67"/>
      <c r="BD97" s="67"/>
      <c r="BE97" s="67"/>
      <c r="BF97" s="67"/>
      <c r="BG97" s="67"/>
      <c r="BH97" s="67"/>
      <c r="BI97" s="67"/>
    </row>
    <row r="98" spans="2:61" ht="13.5" customHeight="1" x14ac:dyDescent="0.2">
      <c r="B98" s="67"/>
      <c r="C98" s="67"/>
      <c r="D98" s="67"/>
      <c r="E98" s="67"/>
      <c r="F98" s="85"/>
      <c r="G98" s="85"/>
      <c r="H98" s="790" t="s">
        <v>231</v>
      </c>
      <c r="I98" s="790"/>
      <c r="J98" s="790"/>
      <c r="K98" s="790"/>
      <c r="L98" s="790"/>
      <c r="M98" s="790"/>
      <c r="N98" s="790"/>
      <c r="O98" s="790"/>
      <c r="P98" s="790"/>
      <c r="Q98" s="790"/>
      <c r="R98" s="790"/>
      <c r="S98" s="790"/>
      <c r="T98" s="67"/>
      <c r="U98" s="67"/>
      <c r="V98" s="67"/>
      <c r="W98" s="67"/>
      <c r="X98" s="67"/>
      <c r="Y98" s="67"/>
      <c r="Z98" s="67"/>
      <c r="AA98" s="67"/>
      <c r="AB98" s="67"/>
      <c r="AC98" s="67"/>
      <c r="AD98" s="67"/>
      <c r="AE98" s="86"/>
      <c r="AF98" s="86"/>
      <c r="AG98" s="86"/>
      <c r="AH98" s="86"/>
      <c r="AI98" s="86"/>
      <c r="AJ98" s="86"/>
      <c r="AK98" s="86"/>
      <c r="AL98" s="86"/>
      <c r="AM98" s="86"/>
      <c r="AN98" s="67"/>
      <c r="AO98" s="67"/>
      <c r="AP98" s="67"/>
      <c r="AQ98" s="67"/>
      <c r="AR98" s="67"/>
      <c r="AS98" s="67"/>
      <c r="AT98" s="67"/>
      <c r="AU98" s="67"/>
      <c r="AV98" s="67"/>
      <c r="AW98" s="67"/>
      <c r="AX98" s="84"/>
      <c r="AY98" s="797">
        <f>AP94+AP97</f>
        <v>197261453</v>
      </c>
      <c r="AZ98" s="797"/>
      <c r="BA98" s="797"/>
      <c r="BB98" s="797"/>
      <c r="BC98" s="797"/>
      <c r="BD98" s="797"/>
      <c r="BE98" s="797"/>
      <c r="BF98" s="797"/>
      <c r="BG98" s="797"/>
      <c r="BH98" s="797"/>
      <c r="BI98" s="797"/>
    </row>
    <row r="99" spans="2:61" ht="13.5" customHeight="1" x14ac:dyDescent="0.2">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row>
    <row r="100" spans="2:61" ht="13.5" customHeight="1" x14ac:dyDescent="0.2">
      <c r="B100" s="798" t="s">
        <v>98</v>
      </c>
      <c r="C100" s="798"/>
      <c r="D100" s="798"/>
      <c r="E100" s="798"/>
      <c r="F100" s="798"/>
      <c r="G100" s="798"/>
      <c r="H100" s="798"/>
      <c r="I100" s="798"/>
      <c r="J100" s="798"/>
      <c r="K100" s="798"/>
      <c r="L100" s="798"/>
      <c r="M100" s="798"/>
      <c r="N100" s="798"/>
      <c r="O100" s="798"/>
      <c r="P100" s="798"/>
      <c r="Q100" s="798"/>
      <c r="R100" s="798"/>
      <c r="S100" s="798"/>
      <c r="T100" s="85"/>
      <c r="U100" s="88"/>
      <c r="V100" s="67"/>
      <c r="W100" s="67"/>
      <c r="X100" s="67"/>
      <c r="Y100" s="67"/>
      <c r="Z100" s="67"/>
      <c r="AA100" s="67"/>
      <c r="AB100" s="67"/>
      <c r="AC100" s="67"/>
      <c r="AD100" s="67"/>
      <c r="AE100" s="67"/>
      <c r="AF100" s="67"/>
      <c r="AG100" s="67"/>
      <c r="AH100" s="67"/>
      <c r="AI100" s="67"/>
      <c r="AJ100" s="67"/>
      <c r="AK100" s="67"/>
      <c r="AL100" s="67"/>
      <c r="AM100" s="67"/>
      <c r="AN100" s="67"/>
      <c r="AO100" s="86"/>
      <c r="AP100" s="86"/>
      <c r="AQ100" s="86"/>
      <c r="AR100" s="86"/>
      <c r="AS100" s="86"/>
      <c r="AT100" s="86"/>
      <c r="AU100" s="86"/>
      <c r="AV100" s="86"/>
      <c r="AW100" s="67"/>
      <c r="AX100" s="67"/>
      <c r="AY100" s="67"/>
      <c r="AZ100" s="67"/>
      <c r="BA100" s="67"/>
      <c r="BB100" s="67"/>
      <c r="BC100" s="67"/>
      <c r="BD100" s="67"/>
      <c r="BE100" s="67"/>
      <c r="BF100" s="67"/>
      <c r="BG100" s="67"/>
      <c r="BH100" s="67"/>
      <c r="BI100" s="67"/>
    </row>
    <row r="101" spans="2:61" ht="13.5" customHeight="1" x14ac:dyDescent="0.2">
      <c r="B101" s="67"/>
      <c r="C101" s="67"/>
      <c r="D101" s="67"/>
      <c r="E101" s="67"/>
      <c r="F101" s="792" t="s">
        <v>221</v>
      </c>
      <c r="G101" s="792"/>
      <c r="H101" s="792"/>
      <c r="I101" s="790" t="s">
        <v>99</v>
      </c>
      <c r="J101" s="790"/>
      <c r="K101" s="790"/>
      <c r="L101" s="790"/>
      <c r="M101" s="790"/>
      <c r="N101" s="790"/>
      <c r="O101" s="790"/>
      <c r="P101" s="790"/>
      <c r="Q101" s="790"/>
      <c r="R101" s="790"/>
      <c r="S101" s="790"/>
      <c r="T101" s="67"/>
      <c r="U101" s="67"/>
      <c r="V101" s="67"/>
      <c r="W101" s="67"/>
      <c r="X101" s="67"/>
      <c r="Y101" s="67"/>
      <c r="Z101" s="67"/>
      <c r="AA101" s="67"/>
      <c r="AB101" s="67"/>
      <c r="AC101" s="67"/>
      <c r="AD101" s="67"/>
      <c r="AE101" s="794">
        <v>180883735</v>
      </c>
      <c r="AF101" s="794"/>
      <c r="AG101" s="794"/>
      <c r="AH101" s="794"/>
      <c r="AI101" s="794"/>
      <c r="AJ101" s="794"/>
      <c r="AK101" s="794"/>
      <c r="AL101" s="794"/>
      <c r="AM101" s="794"/>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row>
    <row r="102" spans="2:61" ht="13.5" customHeight="1" x14ac:dyDescent="0.2">
      <c r="B102" s="67"/>
      <c r="C102" s="67"/>
      <c r="D102" s="67"/>
      <c r="E102" s="67"/>
      <c r="F102" s="67"/>
      <c r="G102" s="67"/>
      <c r="H102" s="790" t="s">
        <v>100</v>
      </c>
      <c r="I102" s="790"/>
      <c r="J102" s="790"/>
      <c r="K102" s="790"/>
      <c r="L102" s="790"/>
      <c r="M102" s="790"/>
      <c r="N102" s="790"/>
      <c r="O102" s="790"/>
      <c r="P102" s="790"/>
      <c r="Q102" s="790"/>
      <c r="R102" s="790"/>
      <c r="S102" s="790"/>
      <c r="T102" s="67"/>
      <c r="U102" s="67"/>
      <c r="V102" s="67"/>
      <c r="W102" s="67"/>
      <c r="X102" s="67"/>
      <c r="Y102" s="67"/>
      <c r="Z102" s="67"/>
      <c r="AA102" s="67"/>
      <c r="AB102" s="67"/>
      <c r="AC102" s="67"/>
      <c r="AD102" s="67"/>
      <c r="AE102" s="96"/>
      <c r="AF102" s="96"/>
      <c r="AG102" s="96"/>
      <c r="AH102" s="96"/>
      <c r="AI102" s="96"/>
      <c r="AJ102" s="96"/>
      <c r="AK102" s="96"/>
      <c r="AL102" s="96"/>
      <c r="AM102" s="96"/>
      <c r="AN102" s="67"/>
      <c r="AO102" s="97"/>
      <c r="AP102" s="797">
        <f>AE101</f>
        <v>180883735</v>
      </c>
      <c r="AQ102" s="797"/>
      <c r="AR102" s="797"/>
      <c r="AS102" s="797"/>
      <c r="AT102" s="797"/>
      <c r="AU102" s="797"/>
      <c r="AV102" s="797"/>
      <c r="AW102" s="67"/>
      <c r="AX102" s="67"/>
      <c r="AY102" s="67"/>
      <c r="AZ102" s="67"/>
      <c r="BA102" s="67"/>
      <c r="BB102" s="67"/>
      <c r="BC102" s="67"/>
      <c r="BD102" s="67"/>
      <c r="BE102" s="67"/>
      <c r="BF102" s="67"/>
      <c r="BG102" s="67"/>
      <c r="BH102" s="67"/>
      <c r="BI102" s="67"/>
    </row>
    <row r="103" spans="2:61" ht="13.5" customHeight="1" x14ac:dyDescent="0.2">
      <c r="B103" s="67"/>
      <c r="C103" s="67"/>
      <c r="D103" s="67"/>
      <c r="E103" s="67"/>
      <c r="F103" s="792" t="s">
        <v>232</v>
      </c>
      <c r="G103" s="792"/>
      <c r="H103" s="792"/>
      <c r="I103" s="790" t="s">
        <v>101</v>
      </c>
      <c r="J103" s="790"/>
      <c r="K103" s="790"/>
      <c r="L103" s="790"/>
      <c r="M103" s="790"/>
      <c r="N103" s="790"/>
      <c r="O103" s="790"/>
      <c r="P103" s="790"/>
      <c r="Q103" s="790"/>
      <c r="R103" s="790"/>
      <c r="S103" s="790"/>
      <c r="T103" s="67"/>
      <c r="U103" s="67"/>
      <c r="V103" s="67"/>
      <c r="W103" s="67"/>
      <c r="X103" s="67"/>
      <c r="Y103" s="67"/>
      <c r="Z103" s="67"/>
      <c r="AA103" s="67"/>
      <c r="AB103" s="67"/>
      <c r="AC103" s="67"/>
      <c r="AD103" s="67"/>
      <c r="AE103" s="83"/>
      <c r="AF103" s="83"/>
      <c r="AG103" s="83"/>
      <c r="AH103" s="83"/>
      <c r="AI103" s="83"/>
      <c r="AJ103" s="83"/>
      <c r="AK103" s="83"/>
      <c r="AL103" s="83"/>
      <c r="AM103" s="83"/>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row>
    <row r="104" spans="2:61" ht="13.5" customHeight="1" x14ac:dyDescent="0.2">
      <c r="B104" s="67"/>
      <c r="C104" s="67"/>
      <c r="D104" s="67"/>
      <c r="E104" s="67"/>
      <c r="F104" s="792" t="s">
        <v>222</v>
      </c>
      <c r="G104" s="792"/>
      <c r="H104" s="792"/>
      <c r="I104" s="790" t="s">
        <v>102</v>
      </c>
      <c r="J104" s="790"/>
      <c r="K104" s="790"/>
      <c r="L104" s="790"/>
      <c r="M104" s="790"/>
      <c r="N104" s="790"/>
      <c r="O104" s="790"/>
      <c r="P104" s="790"/>
      <c r="Q104" s="790"/>
      <c r="R104" s="790"/>
      <c r="S104" s="790"/>
      <c r="T104" s="67"/>
      <c r="U104" s="67"/>
      <c r="V104" s="67"/>
      <c r="W104" s="67"/>
      <c r="X104" s="67"/>
      <c r="Y104" s="67"/>
      <c r="Z104" s="67"/>
      <c r="AA104" s="67"/>
      <c r="AB104" s="67"/>
      <c r="AC104" s="67"/>
      <c r="AD104" s="67"/>
      <c r="AE104" s="800">
        <v>1300</v>
      </c>
      <c r="AF104" s="800"/>
      <c r="AG104" s="800"/>
      <c r="AH104" s="800"/>
      <c r="AI104" s="800"/>
      <c r="AJ104" s="800"/>
      <c r="AK104" s="800"/>
      <c r="AL104" s="800"/>
      <c r="AM104" s="800"/>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row>
    <row r="105" spans="2:61" ht="13.5" customHeight="1" x14ac:dyDescent="0.2">
      <c r="B105" s="67"/>
      <c r="C105" s="67"/>
      <c r="D105" s="67"/>
      <c r="E105" s="67"/>
      <c r="F105" s="792" t="s">
        <v>224</v>
      </c>
      <c r="G105" s="792"/>
      <c r="H105" s="792"/>
      <c r="I105" s="790" t="s">
        <v>103</v>
      </c>
      <c r="J105" s="790"/>
      <c r="K105" s="790"/>
      <c r="L105" s="790"/>
      <c r="M105" s="790"/>
      <c r="N105" s="790"/>
      <c r="O105" s="790"/>
      <c r="P105" s="790"/>
      <c r="Q105" s="790"/>
      <c r="R105" s="790"/>
      <c r="S105" s="790"/>
      <c r="T105" s="67"/>
      <c r="U105" s="67"/>
      <c r="V105" s="67"/>
      <c r="W105" s="67"/>
      <c r="X105" s="67"/>
      <c r="Y105" s="67"/>
      <c r="Z105" s="67"/>
      <c r="AA105" s="67"/>
      <c r="AB105" s="67"/>
      <c r="AC105" s="67"/>
      <c r="AD105" s="67"/>
      <c r="AE105" s="795">
        <v>22190220</v>
      </c>
      <c r="AF105" s="795"/>
      <c r="AG105" s="795"/>
      <c r="AH105" s="795"/>
      <c r="AI105" s="795"/>
      <c r="AJ105" s="795"/>
      <c r="AK105" s="795"/>
      <c r="AL105" s="795"/>
      <c r="AM105" s="795"/>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row>
    <row r="106" spans="2:61" ht="13.5" customHeight="1" x14ac:dyDescent="0.2">
      <c r="B106" s="67"/>
      <c r="C106" s="67"/>
      <c r="D106" s="67"/>
      <c r="E106" s="67"/>
      <c r="F106" s="792" t="s">
        <v>225</v>
      </c>
      <c r="G106" s="792"/>
      <c r="H106" s="792"/>
      <c r="I106" s="793" t="s">
        <v>104</v>
      </c>
      <c r="J106" s="793"/>
      <c r="K106" s="793"/>
      <c r="L106" s="793"/>
      <c r="M106" s="793"/>
      <c r="N106" s="793"/>
      <c r="O106" s="793"/>
      <c r="P106" s="793"/>
      <c r="Q106" s="793"/>
      <c r="R106" s="793"/>
      <c r="S106" s="793"/>
      <c r="T106" s="67"/>
      <c r="U106" s="67"/>
      <c r="V106" s="67"/>
      <c r="W106" s="67"/>
      <c r="X106" s="67"/>
      <c r="Y106" s="67"/>
      <c r="Z106" s="67"/>
      <c r="AA106" s="67"/>
      <c r="AB106" s="67"/>
      <c r="AC106" s="67"/>
      <c r="AD106" s="67"/>
      <c r="AE106" s="794">
        <v>88431031</v>
      </c>
      <c r="AF106" s="794"/>
      <c r="AG106" s="794"/>
      <c r="AH106" s="794"/>
      <c r="AI106" s="794"/>
      <c r="AJ106" s="794"/>
      <c r="AK106" s="794"/>
      <c r="AL106" s="794"/>
      <c r="AM106" s="794"/>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row>
    <row r="107" spans="2:61" ht="13.5" customHeight="1" x14ac:dyDescent="0.2">
      <c r="B107" s="67"/>
      <c r="C107" s="67"/>
      <c r="D107" s="67"/>
      <c r="E107" s="67"/>
      <c r="F107" s="67"/>
      <c r="G107" s="67"/>
      <c r="H107" s="790" t="s">
        <v>105</v>
      </c>
      <c r="I107" s="790"/>
      <c r="J107" s="790"/>
      <c r="K107" s="790"/>
      <c r="L107" s="790"/>
      <c r="M107" s="790"/>
      <c r="N107" s="790"/>
      <c r="O107" s="790"/>
      <c r="P107" s="790"/>
      <c r="Q107" s="790"/>
      <c r="R107" s="790"/>
      <c r="S107" s="790"/>
      <c r="T107" s="85"/>
      <c r="U107" s="88"/>
      <c r="V107" s="67"/>
      <c r="W107" s="67"/>
      <c r="X107" s="67"/>
      <c r="Y107" s="67"/>
      <c r="Z107" s="67"/>
      <c r="AA107" s="67"/>
      <c r="AB107" s="67"/>
      <c r="AC107" s="67"/>
      <c r="AD107" s="67"/>
      <c r="AE107" s="67"/>
      <c r="AF107" s="67"/>
      <c r="AG107" s="67"/>
      <c r="AH107" s="67"/>
      <c r="AI107" s="67"/>
      <c r="AJ107" s="67"/>
      <c r="AK107" s="67"/>
      <c r="AL107" s="67"/>
      <c r="AM107" s="67"/>
      <c r="AN107" s="67"/>
      <c r="AO107" s="97"/>
      <c r="AP107" s="789">
        <f>SUM(AE102:AM106)</f>
        <v>110622551</v>
      </c>
      <c r="AQ107" s="789"/>
      <c r="AR107" s="789"/>
      <c r="AS107" s="789"/>
      <c r="AT107" s="789"/>
      <c r="AU107" s="789"/>
      <c r="AV107" s="789"/>
      <c r="AW107" s="67"/>
      <c r="AX107" s="67"/>
      <c r="AY107" s="67"/>
      <c r="AZ107" s="67"/>
      <c r="BA107" s="67"/>
      <c r="BB107" s="67"/>
      <c r="BC107" s="67"/>
      <c r="BD107" s="67"/>
      <c r="BE107" s="67"/>
      <c r="BF107" s="67"/>
      <c r="BG107" s="67"/>
      <c r="BH107" s="67"/>
      <c r="BI107" s="67"/>
    </row>
    <row r="108" spans="2:61" ht="13.5" customHeight="1" x14ac:dyDescent="0.2">
      <c r="B108" s="67"/>
      <c r="C108" s="67"/>
      <c r="D108" s="67"/>
      <c r="E108" s="67"/>
      <c r="F108" s="67"/>
      <c r="G108" s="67"/>
      <c r="H108" s="790" t="s">
        <v>106</v>
      </c>
      <c r="I108" s="790"/>
      <c r="J108" s="790"/>
      <c r="K108" s="790"/>
      <c r="L108" s="790"/>
      <c r="M108" s="790"/>
      <c r="N108" s="790"/>
      <c r="O108" s="790"/>
      <c r="P108" s="790"/>
      <c r="Q108" s="790"/>
      <c r="R108" s="790"/>
      <c r="S108" s="790"/>
      <c r="T108" s="85"/>
      <c r="U108" s="88"/>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87"/>
      <c r="AY108" s="789">
        <f>AP102+AP107</f>
        <v>291506286</v>
      </c>
      <c r="AZ108" s="789"/>
      <c r="BA108" s="789"/>
      <c r="BB108" s="789"/>
      <c r="BC108" s="789"/>
      <c r="BD108" s="789"/>
      <c r="BE108" s="789"/>
      <c r="BF108" s="789"/>
      <c r="BG108" s="789"/>
      <c r="BH108" s="789"/>
      <c r="BI108" s="789"/>
    </row>
    <row r="109" spans="2:61" ht="13.5" customHeight="1" x14ac:dyDescent="0.2">
      <c r="B109" s="67"/>
      <c r="C109" s="67"/>
      <c r="D109" s="67"/>
      <c r="E109" s="85"/>
      <c r="F109" s="85"/>
      <c r="G109" s="85"/>
      <c r="H109" s="790" t="s">
        <v>107</v>
      </c>
      <c r="I109" s="790"/>
      <c r="J109" s="790"/>
      <c r="K109" s="790"/>
      <c r="L109" s="790"/>
      <c r="M109" s="790"/>
      <c r="N109" s="790"/>
      <c r="O109" s="790"/>
      <c r="P109" s="790"/>
      <c r="Q109" s="790"/>
      <c r="R109" s="790"/>
      <c r="S109" s="790"/>
      <c r="T109" s="88"/>
      <c r="U109" s="88"/>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87"/>
      <c r="AY109" s="789">
        <f>AY98+AY108</f>
        <v>488767739</v>
      </c>
      <c r="AZ109" s="789"/>
      <c r="BA109" s="789"/>
      <c r="BB109" s="789"/>
      <c r="BC109" s="789"/>
      <c r="BD109" s="789"/>
      <c r="BE109" s="789"/>
      <c r="BF109" s="789"/>
      <c r="BG109" s="789"/>
      <c r="BH109" s="789"/>
      <c r="BI109" s="789"/>
    </row>
    <row r="110" spans="2:61" ht="13.5" customHeight="1" thickBot="1" x14ac:dyDescent="0.25">
      <c r="B110" s="67"/>
      <c r="C110" s="67"/>
      <c r="D110" s="67"/>
      <c r="E110" s="78"/>
      <c r="F110" s="78"/>
      <c r="G110" s="78"/>
      <c r="H110" s="790" t="s">
        <v>108</v>
      </c>
      <c r="I110" s="790"/>
      <c r="J110" s="790"/>
      <c r="K110" s="790"/>
      <c r="L110" s="790"/>
      <c r="M110" s="790"/>
      <c r="N110" s="790"/>
      <c r="O110" s="790"/>
      <c r="P110" s="790"/>
      <c r="Q110" s="790"/>
      <c r="R110" s="790"/>
      <c r="S110" s="790"/>
      <c r="T110" s="85"/>
      <c r="U110" s="88"/>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87"/>
      <c r="AY110" s="791">
        <f>AY89+AY109</f>
        <v>500840172</v>
      </c>
      <c r="AZ110" s="791"/>
      <c r="BA110" s="791"/>
      <c r="BB110" s="791"/>
      <c r="BC110" s="791"/>
      <c r="BD110" s="791"/>
      <c r="BE110" s="791"/>
      <c r="BF110" s="791"/>
      <c r="BG110" s="791"/>
      <c r="BH110" s="791"/>
      <c r="BI110" s="791"/>
    </row>
    <row r="111" spans="2:61" ht="13.5" customHeight="1" thickTop="1" x14ac:dyDescent="0.2"/>
  </sheetData>
  <mergeCells count="299">
    <mergeCell ref="BF2:CL3"/>
    <mergeCell ref="CM2:CV6"/>
    <mergeCell ref="CW2:DF6"/>
    <mergeCell ref="BF4:BP6"/>
    <mergeCell ref="BQ4:CA6"/>
    <mergeCell ref="CB4:CL6"/>
    <mergeCell ref="B2:O6"/>
    <mergeCell ref="P2:Z6"/>
    <mergeCell ref="AA2:AJ6"/>
    <mergeCell ref="AK2:AU6"/>
    <mergeCell ref="AV2:BE6"/>
    <mergeCell ref="BQ7:CA8"/>
    <mergeCell ref="CB7:CL8"/>
    <mergeCell ref="CM7:CV8"/>
    <mergeCell ref="CW7:DF8"/>
    <mergeCell ref="C9:N10"/>
    <mergeCell ref="P9:Z10"/>
    <mergeCell ref="AA9:AJ10"/>
    <mergeCell ref="AK9:AU10"/>
    <mergeCell ref="AV9:BE10"/>
    <mergeCell ref="BF9:BP10"/>
    <mergeCell ref="C7:N8"/>
    <mergeCell ref="P7:Z8"/>
    <mergeCell ref="AA7:AJ8"/>
    <mergeCell ref="AK7:AU8"/>
    <mergeCell ref="AV7:BE8"/>
    <mergeCell ref="BF7:BP8"/>
    <mergeCell ref="BQ9:CA10"/>
    <mergeCell ref="CB9:CL10"/>
    <mergeCell ref="CM9:CV10"/>
    <mergeCell ref="CW9:DF10"/>
    <mergeCell ref="CW11:DF12"/>
    <mergeCell ref="C13:N14"/>
    <mergeCell ref="P13:Z14"/>
    <mergeCell ref="AA13:AJ14"/>
    <mergeCell ref="AK13:AU14"/>
    <mergeCell ref="AV13:BE14"/>
    <mergeCell ref="BF13:BP14"/>
    <mergeCell ref="BQ13:CA14"/>
    <mergeCell ref="CB13:CL14"/>
    <mergeCell ref="CM13:CV14"/>
    <mergeCell ref="CW13:DF14"/>
    <mergeCell ref="C11:N12"/>
    <mergeCell ref="P11:Z12"/>
    <mergeCell ref="AA11:AJ12"/>
    <mergeCell ref="AK11:AU12"/>
    <mergeCell ref="AV11:BE12"/>
    <mergeCell ref="BF11:BP12"/>
    <mergeCell ref="BQ11:CA12"/>
    <mergeCell ref="CB11:CL12"/>
    <mergeCell ref="CM11:CV12"/>
    <mergeCell ref="CW17:DF18"/>
    <mergeCell ref="C21:N25"/>
    <mergeCell ref="P21:Z25"/>
    <mergeCell ref="AA21:AJ25"/>
    <mergeCell ref="AK21:BE22"/>
    <mergeCell ref="BF21:BQ25"/>
    <mergeCell ref="BR21:CC25"/>
    <mergeCell ref="BQ15:CA16"/>
    <mergeCell ref="CB15:CL16"/>
    <mergeCell ref="CM15:CV16"/>
    <mergeCell ref="CW15:DF16"/>
    <mergeCell ref="C17:N18"/>
    <mergeCell ref="P17:Z18"/>
    <mergeCell ref="AA17:AJ18"/>
    <mergeCell ref="AK17:AU18"/>
    <mergeCell ref="AV17:BE18"/>
    <mergeCell ref="BF17:BP18"/>
    <mergeCell ref="CD21:CJ25"/>
    <mergeCell ref="BQ17:CA18"/>
    <mergeCell ref="CB17:CL18"/>
    <mergeCell ref="CM17:CV18"/>
    <mergeCell ref="CK21:CV25"/>
    <mergeCell ref="CW21:DF25"/>
    <mergeCell ref="C15:N16"/>
    <mergeCell ref="P15:Z16"/>
    <mergeCell ref="AA15:AJ16"/>
    <mergeCell ref="AK15:AU16"/>
    <mergeCell ref="AV15:BE16"/>
    <mergeCell ref="BF15:BP16"/>
    <mergeCell ref="BF26:BQ27"/>
    <mergeCell ref="AK23:AV25"/>
    <mergeCell ref="AW23:BE25"/>
    <mergeCell ref="BR26:CC27"/>
    <mergeCell ref="CD26:CJ27"/>
    <mergeCell ref="CK26:CV27"/>
    <mergeCell ref="CW26:DF27"/>
    <mergeCell ref="C28:N29"/>
    <mergeCell ref="P28:Z29"/>
    <mergeCell ref="AA28:AJ29"/>
    <mergeCell ref="AK28:AV29"/>
    <mergeCell ref="AW28:BE29"/>
    <mergeCell ref="BF28:BQ29"/>
    <mergeCell ref="BR28:CC29"/>
    <mergeCell ref="CD28:CJ29"/>
    <mergeCell ref="CK28:CV29"/>
    <mergeCell ref="CW28:DF29"/>
    <mergeCell ref="C26:N27"/>
    <mergeCell ref="P26:Z27"/>
    <mergeCell ref="AA26:AJ27"/>
    <mergeCell ref="AK26:AV27"/>
    <mergeCell ref="AW26:BE27"/>
    <mergeCell ref="CW30:DF31"/>
    <mergeCell ref="C32:N33"/>
    <mergeCell ref="P32:Z33"/>
    <mergeCell ref="AA32:AJ33"/>
    <mergeCell ref="AK32:AV33"/>
    <mergeCell ref="AW32:BE33"/>
    <mergeCell ref="BF32:BQ33"/>
    <mergeCell ref="BR32:CC33"/>
    <mergeCell ref="CD32:CJ33"/>
    <mergeCell ref="CK32:CV33"/>
    <mergeCell ref="CW32:DF33"/>
    <mergeCell ref="C30:N31"/>
    <mergeCell ref="P30:Z31"/>
    <mergeCell ref="AA30:AJ31"/>
    <mergeCell ref="AK30:AV31"/>
    <mergeCell ref="AW30:BE31"/>
    <mergeCell ref="BF30:BQ31"/>
    <mergeCell ref="BR30:CC31"/>
    <mergeCell ref="CD30:CJ31"/>
    <mergeCell ref="CK30:CV31"/>
    <mergeCell ref="CW34:DF35"/>
    <mergeCell ref="C36:N37"/>
    <mergeCell ref="P36:Z37"/>
    <mergeCell ref="AA36:AJ37"/>
    <mergeCell ref="AK36:AV37"/>
    <mergeCell ref="AW36:BE37"/>
    <mergeCell ref="BF36:BQ37"/>
    <mergeCell ref="BR36:CC37"/>
    <mergeCell ref="CD36:CJ37"/>
    <mergeCell ref="CK36:CV37"/>
    <mergeCell ref="CW36:DF37"/>
    <mergeCell ref="C34:N35"/>
    <mergeCell ref="P34:Z35"/>
    <mergeCell ref="AA34:AJ35"/>
    <mergeCell ref="AK34:AV35"/>
    <mergeCell ref="AW34:BE35"/>
    <mergeCell ref="BF34:BQ35"/>
    <mergeCell ref="BR34:CC35"/>
    <mergeCell ref="CD34:CJ35"/>
    <mergeCell ref="CK34:CV35"/>
    <mergeCell ref="CW38:DF39"/>
    <mergeCell ref="C40:N41"/>
    <mergeCell ref="P40:Z41"/>
    <mergeCell ref="AA40:AJ41"/>
    <mergeCell ref="AK40:AV41"/>
    <mergeCell ref="AW40:BE41"/>
    <mergeCell ref="BF40:BQ41"/>
    <mergeCell ref="BR40:CC41"/>
    <mergeCell ref="CD40:CJ41"/>
    <mergeCell ref="CK40:CV41"/>
    <mergeCell ref="CW40:DF41"/>
    <mergeCell ref="C38:N39"/>
    <mergeCell ref="P38:Z39"/>
    <mergeCell ref="AA38:AJ39"/>
    <mergeCell ref="AK38:AV39"/>
    <mergeCell ref="AW38:BE39"/>
    <mergeCell ref="BF38:BQ39"/>
    <mergeCell ref="BR38:CC39"/>
    <mergeCell ref="CD38:CJ39"/>
    <mergeCell ref="CK38:CV39"/>
    <mergeCell ref="CK44:CV45"/>
    <mergeCell ref="CW44:DF45"/>
    <mergeCell ref="B48:BE48"/>
    <mergeCell ref="B77:BE77"/>
    <mergeCell ref="BF42:BQ43"/>
    <mergeCell ref="BR42:CC43"/>
    <mergeCell ref="CD42:CJ43"/>
    <mergeCell ref="CK42:CV43"/>
    <mergeCell ref="CW42:DF43"/>
    <mergeCell ref="C44:N45"/>
    <mergeCell ref="P44:Z45"/>
    <mergeCell ref="AA44:AJ45"/>
    <mergeCell ref="AK44:AV45"/>
    <mergeCell ref="AW44:BE45"/>
    <mergeCell ref="AS50:AT50"/>
    <mergeCell ref="BC50:BD50"/>
    <mergeCell ref="B51:S51"/>
    <mergeCell ref="BR44:CC45"/>
    <mergeCell ref="CD44:CJ45"/>
    <mergeCell ref="D52:F52"/>
    <mergeCell ref="G52:S52"/>
    <mergeCell ref="C42:N43"/>
    <mergeCell ref="P42:Z43"/>
    <mergeCell ref="AA42:AJ43"/>
    <mergeCell ref="AK42:AV43"/>
    <mergeCell ref="AW42:BE43"/>
    <mergeCell ref="H55:S55"/>
    <mergeCell ref="Y55:AE55"/>
    <mergeCell ref="AH55:AJ55"/>
    <mergeCell ref="AL79:AM79"/>
    <mergeCell ref="F54:G54"/>
    <mergeCell ref="H54:S54"/>
    <mergeCell ref="Y54:AE54"/>
    <mergeCell ref="BF44:BQ45"/>
    <mergeCell ref="F53:G53"/>
    <mergeCell ref="H53:S53"/>
    <mergeCell ref="AH53:AJ53"/>
    <mergeCell ref="H58:S58"/>
    <mergeCell ref="Y58:AE58"/>
    <mergeCell ref="AH58:AJ58"/>
    <mergeCell ref="F81:H81"/>
    <mergeCell ref="I81:S81"/>
    <mergeCell ref="AO81:AV81"/>
    <mergeCell ref="F57:G57"/>
    <mergeCell ref="H57:S57"/>
    <mergeCell ref="Y57:AE57"/>
    <mergeCell ref="F60:G60"/>
    <mergeCell ref="H60:S60"/>
    <mergeCell ref="Y60:AE60"/>
    <mergeCell ref="H61:S61"/>
    <mergeCell ref="Y61:AE61"/>
    <mergeCell ref="AH61:AJ61"/>
    <mergeCell ref="F63:G63"/>
    <mergeCell ref="H63:S63"/>
    <mergeCell ref="AH63:AJ63"/>
    <mergeCell ref="BH79:BI79"/>
    <mergeCell ref="F82:H82"/>
    <mergeCell ref="I82:S82"/>
    <mergeCell ref="H64:S64"/>
    <mergeCell ref="AC64:AJ64"/>
    <mergeCell ref="AL64:AT64"/>
    <mergeCell ref="F87:H87"/>
    <mergeCell ref="I87:S87"/>
    <mergeCell ref="AP87:AV87"/>
    <mergeCell ref="B85:S85"/>
    <mergeCell ref="AP82:AV82"/>
    <mergeCell ref="F65:G65"/>
    <mergeCell ref="H65:S65"/>
    <mergeCell ref="AV65:BD65"/>
    <mergeCell ref="AC66:AJ66"/>
    <mergeCell ref="F86:H86"/>
    <mergeCell ref="I86:S86"/>
    <mergeCell ref="AO83:AV83"/>
    <mergeCell ref="B67:S67"/>
    <mergeCell ref="D68:F68"/>
    <mergeCell ref="G68:S68"/>
    <mergeCell ref="AL68:AT68"/>
    <mergeCell ref="B80:S80"/>
    <mergeCell ref="F96:H96"/>
    <mergeCell ref="I96:S96"/>
    <mergeCell ref="AE96:AM96"/>
    <mergeCell ref="B92:BE92"/>
    <mergeCell ref="G71:S71"/>
    <mergeCell ref="AV71:BD71"/>
    <mergeCell ref="B93:S93"/>
    <mergeCell ref="D69:F69"/>
    <mergeCell ref="G69:S69"/>
    <mergeCell ref="AL69:AT69"/>
    <mergeCell ref="F94:H94"/>
    <mergeCell ref="I94:S94"/>
    <mergeCell ref="H89:S89"/>
    <mergeCell ref="AY89:BI89"/>
    <mergeCell ref="H88:S88"/>
    <mergeCell ref="AY88:BI88"/>
    <mergeCell ref="AP86:AV86"/>
    <mergeCell ref="AY83:BI83"/>
    <mergeCell ref="D70:F70"/>
    <mergeCell ref="G70:Q70"/>
    <mergeCell ref="AL70:AT70"/>
    <mergeCell ref="F84:H84"/>
    <mergeCell ref="I84:S84"/>
    <mergeCell ref="H83:S83"/>
    <mergeCell ref="F105:H105"/>
    <mergeCell ref="I105:S105"/>
    <mergeCell ref="AE105:AM105"/>
    <mergeCell ref="G73:S73"/>
    <mergeCell ref="AV73:BD73"/>
    <mergeCell ref="H102:S102"/>
    <mergeCell ref="AP102:AV102"/>
    <mergeCell ref="F103:H103"/>
    <mergeCell ref="I103:S103"/>
    <mergeCell ref="B100:S100"/>
    <mergeCell ref="F101:H101"/>
    <mergeCell ref="I101:S101"/>
    <mergeCell ref="AE101:AM101"/>
    <mergeCell ref="H98:S98"/>
    <mergeCell ref="AY98:BI98"/>
    <mergeCell ref="H97:S97"/>
    <mergeCell ref="AE97:AM97"/>
    <mergeCell ref="AP97:AV97"/>
    <mergeCell ref="AP94:AV94"/>
    <mergeCell ref="F95:H95"/>
    <mergeCell ref="I95:S95"/>
    <mergeCell ref="F104:H104"/>
    <mergeCell ref="I104:S104"/>
    <mergeCell ref="AE104:AM104"/>
    <mergeCell ref="AY108:BI108"/>
    <mergeCell ref="H109:S109"/>
    <mergeCell ref="AY109:BI109"/>
    <mergeCell ref="H110:S110"/>
    <mergeCell ref="AY110:BI110"/>
    <mergeCell ref="F106:H106"/>
    <mergeCell ref="I106:S106"/>
    <mergeCell ref="AE106:AM106"/>
    <mergeCell ref="H107:S107"/>
    <mergeCell ref="AP107:AV107"/>
    <mergeCell ref="H108:S108"/>
  </mergeCells>
  <phoneticPr fontId="2"/>
  <dataValidations count="2">
    <dataValidation imeMode="off" allowBlank="1" showInputMessage="1" showErrorMessage="1" sqref="AA11 AA9 P15 P13 P11 P9 AA7 P7 AK7 AV7 AK9 AK11 P17 AA17 AA15 AA13 CB11 AK13 AK17 AV17 AV15 AV13 AV11 AV9 CB9 BQ9 CB7 BQ7 BF15 BF13 BF11 BF9 CM9 CM7 BF7 CM15 CM13 CM11 CB15 BQ15 CB13 BQ13 CW9 CW11 CW13 CW15 CB17 BQ17 BF17 CM17 CW17 BQ11 AK15 AK26 P36 P40 AK28 AK36 AA26 P42 P38 P26 AA40 AA42 AK40 AA28 AA44 AK38 AK34 P28 P30 P32 AA30 AA32 AA34 AA36 P34 AA38 AK32 AK44 AK30 AK42 S66 AE85:AE88 V85:V88 AE96:AE98 AM94 V95:V96 AY98 AY83 AO100 AP97 AP107 S59 AC75:AC76 AE101:AE106 AP102 S62 AH53 AC66 S56 AV65 AL64 AV71 AV73 AL68:AL70 AH55 AC56 AH58 AC59 AH61 AH63 AC62 AC64 AP82 AO81 AO83:AO84 AP86:AP87 AX86:AX87 AY88:AY89 AY108:AY110 Y54:Y55 Y57:Y58 Y60:Y61" xr:uid="{00000000-0002-0000-0800-000000000000}"/>
    <dataValidation imeMode="on" allowBlank="1" showInputMessage="1" showErrorMessage="1" sqref="O7:O18 C9:N18 AK2 BF2 BF4 CM2 CW2 P2 AW38 AW40 AW42 T80:U84 J80:S81 R75:AB76 H88:S89 F87:J87 J83:S84 K85:S87 AD85:AD88 AN79:BD79 AL75:BC76 B80:I84 B77:D78 B79:AL79 B92:D92 B93:U98 BI63:BJ69 B85:J86 BI48:BJ57 B89:D89 BI60:BJ60" xr:uid="{00000000-0002-0000-0800-000001000000}"/>
  </dataValidations>
  <printOptions gridLinesSet="0"/>
  <pageMargins left="1.1811023622047245" right="1.1811023622047245" top="1.3779527559055118" bottom="0.78740157480314965" header="0.59055118110236227" footer="0.39370078740157483"/>
  <pageSetup paperSize="9" orientation="portrait" horizontalDpi="4294967292"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各設備簿価の算定</vt:lpstr>
      <vt:lpstr>H29年度決算書</vt:lpstr>
      <vt:lpstr>H28年度決算書</vt:lpstr>
      <vt:lpstr>H27年度決算書</vt:lpstr>
      <vt:lpstr>H27年～R05年度台帳（加工）</vt:lpstr>
      <vt:lpstr>減損</vt:lpstr>
      <vt:lpstr>H26年度決算書</vt:lpstr>
      <vt:lpstr>H26年度台帳（加工）</vt:lpstr>
      <vt:lpstr>H25年度決算書（制度会計適用前）</vt:lpstr>
      <vt:lpstr>H24年度決算書（制度会計適用前）</vt:lpstr>
      <vt:lpstr>'H26年度台帳（加工）'!Print_Area</vt:lpstr>
      <vt:lpstr>'H27年～R05年度台帳（加工）'!Print_Area</vt:lpstr>
      <vt:lpstr>各設備簿価の算定!Print_Area</vt:lpstr>
      <vt:lpstr>減損!Print_Area</vt:lpstr>
      <vt:lpstr>'H26年度台帳（加工）'!Print_Titles</vt:lpstr>
      <vt:lpstr>'H27年～R05年度台帳（加工）'!Print_Titles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隆二</dc:creator>
  <cp:lastModifiedBy>山﨑　博喜</cp:lastModifiedBy>
  <cp:lastPrinted>2024-11-27T03:35:46Z</cp:lastPrinted>
  <dcterms:created xsi:type="dcterms:W3CDTF">2017-10-30T02:00:19Z</dcterms:created>
  <dcterms:modified xsi:type="dcterms:W3CDTF">2026-03-30T08:53:34Z</dcterms:modified>
</cp:coreProperties>
</file>