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防災交通課\＠令和6年度\03　R6防災消防係\02　防災関係\04　地域防災計画等\備蓄計画\"/>
    </mc:Choice>
  </mc:AlternateContent>
  <xr:revisionPtr revIDLastSave="0" documentId="13_ncr:1_{A60E6F68-FED5-45CD-866E-CA142F295E9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ｱﾙﾌｧ米" sheetId="3" r:id="rId1"/>
    <sheet name="カンパン等" sheetId="5" r:id="rId2"/>
    <sheet name="その他資材（整理）" sheetId="10" r:id="rId3"/>
  </sheets>
  <definedNames>
    <definedName name="_xlnm._FilterDatabase" localSheetId="0" hidden="1">ｱﾙﾌｧ米!$A$60:$O$125</definedName>
    <definedName name="_xlnm._FilterDatabase" localSheetId="1" hidden="1">カンパン等!$A$8:$L$16</definedName>
    <definedName name="_xlnm.Print_Area" localSheetId="0">ｱﾙﾌｧ米!$A$1:$O$127</definedName>
    <definedName name="_xlnm.Print_Area" localSheetId="1">カンパン等!$A$1:$L$69</definedName>
    <definedName name="_xlnm.Print_Area" localSheetId="2">'その他資材（整理）'!$A$1:$O$88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5" l="1"/>
  <c r="G82" i="10" l="1"/>
  <c r="G81" i="10"/>
  <c r="G80" i="10"/>
  <c r="G79" i="10"/>
  <c r="N107" i="3"/>
  <c r="O107" i="3" s="1"/>
  <c r="K107" i="3"/>
  <c r="O20" i="10"/>
  <c r="O21" i="10"/>
  <c r="O13" i="10"/>
  <c r="O14" i="10"/>
  <c r="O15" i="10"/>
  <c r="O16" i="10"/>
  <c r="O17" i="10"/>
  <c r="O10" i="10"/>
  <c r="O53" i="10"/>
  <c r="K44" i="5"/>
  <c r="L44" i="5" s="1"/>
  <c r="H44" i="5"/>
  <c r="C44" i="10"/>
  <c r="O44" i="10" s="1"/>
  <c r="O33" i="10"/>
  <c r="O12" i="10" l="1"/>
  <c r="N24" i="3" l="1"/>
  <c r="O24" i="3" s="1"/>
  <c r="K24" i="3"/>
  <c r="N19" i="3"/>
  <c r="O19" i="3" s="1"/>
  <c r="K19" i="3"/>
  <c r="H23" i="5"/>
  <c r="H24" i="5"/>
  <c r="H25" i="5"/>
  <c r="H26" i="5"/>
  <c r="H27" i="5"/>
  <c r="H29" i="5"/>
  <c r="H30" i="5"/>
  <c r="H31" i="5"/>
  <c r="H32" i="5"/>
  <c r="H28" i="5"/>
  <c r="H34" i="5"/>
  <c r="H35" i="5"/>
  <c r="H36" i="5"/>
  <c r="H37" i="5"/>
  <c r="H33" i="5"/>
  <c r="H39" i="5"/>
  <c r="H40" i="5"/>
  <c r="H41" i="5"/>
  <c r="H42" i="5"/>
  <c r="H38" i="5"/>
  <c r="H45" i="5"/>
  <c r="H46" i="5"/>
  <c r="H47" i="5"/>
  <c r="H48" i="5"/>
  <c r="H43" i="5"/>
  <c r="H22" i="5"/>
  <c r="H10" i="5"/>
  <c r="H11" i="5"/>
  <c r="H12" i="5"/>
  <c r="H13" i="5"/>
  <c r="H14" i="5"/>
  <c r="H15" i="5"/>
  <c r="H16" i="5"/>
  <c r="H9" i="5"/>
  <c r="K9" i="5"/>
  <c r="O32" i="10" l="1"/>
  <c r="C51" i="10"/>
  <c r="O51" i="10" s="1"/>
  <c r="K11" i="5" l="1"/>
  <c r="L11" i="5" s="1"/>
  <c r="L9" i="5"/>
  <c r="K38" i="5" l="1"/>
  <c r="L38" i="5" s="1"/>
  <c r="K42" i="5"/>
  <c r="L42" i="5" s="1"/>
  <c r="K41" i="5"/>
  <c r="L41" i="5" s="1"/>
  <c r="K40" i="5"/>
  <c r="L40" i="5" s="1"/>
  <c r="K39" i="5"/>
  <c r="L39" i="5" s="1"/>
  <c r="K33" i="5"/>
  <c r="L33" i="5" s="1"/>
  <c r="K37" i="5"/>
  <c r="L37" i="5" s="1"/>
  <c r="K36" i="5"/>
  <c r="L36" i="5" s="1"/>
  <c r="K35" i="5"/>
  <c r="L35" i="5" s="1"/>
  <c r="K34" i="5"/>
  <c r="L34" i="5" s="1"/>
  <c r="K28" i="5"/>
  <c r="L28" i="5" s="1"/>
  <c r="K32" i="5"/>
  <c r="L32" i="5" s="1"/>
  <c r="K31" i="5"/>
  <c r="L31" i="5" s="1"/>
  <c r="K30" i="5"/>
  <c r="L30" i="5" s="1"/>
  <c r="K29" i="5"/>
  <c r="L29" i="5" s="1"/>
  <c r="K43" i="5"/>
  <c r="L43" i="5" s="1"/>
  <c r="K48" i="5"/>
  <c r="K47" i="5"/>
  <c r="K46" i="5"/>
  <c r="K45" i="5"/>
  <c r="L45" i="5" s="1"/>
  <c r="K27" i="5"/>
  <c r="L27" i="5" s="1"/>
  <c r="K22" i="5"/>
  <c r="L22" i="5" s="1"/>
  <c r="K26" i="5"/>
  <c r="L26" i="5" s="1"/>
  <c r="K25" i="5"/>
  <c r="L25" i="5" s="1"/>
  <c r="K24" i="5"/>
  <c r="L24" i="5" s="1"/>
  <c r="K23" i="5"/>
  <c r="L23" i="5" s="1"/>
  <c r="K16" i="5"/>
  <c r="L16" i="5" s="1"/>
  <c r="K14" i="5"/>
  <c r="L14" i="5" s="1"/>
  <c r="K15" i="5"/>
  <c r="L15" i="5" s="1"/>
  <c r="K13" i="5"/>
  <c r="L13" i="5" s="1"/>
  <c r="K10" i="5"/>
  <c r="L10" i="5" s="1"/>
  <c r="K12" i="5"/>
  <c r="L12" i="5" s="1"/>
  <c r="K43" i="3"/>
  <c r="K44" i="3"/>
  <c r="K45" i="3"/>
  <c r="K41" i="3"/>
  <c r="K47" i="3"/>
  <c r="K48" i="3"/>
  <c r="K49" i="3"/>
  <c r="K50" i="3"/>
  <c r="K46" i="3"/>
  <c r="K51" i="3"/>
  <c r="K52" i="3"/>
  <c r="K53" i="3"/>
  <c r="K54" i="3"/>
  <c r="K42" i="3"/>
  <c r="N54" i="3"/>
  <c r="O54" i="3" s="1"/>
  <c r="N53" i="3"/>
  <c r="O53" i="3" s="1"/>
  <c r="N52" i="3"/>
  <c r="O52" i="3" s="1"/>
  <c r="N51" i="3"/>
  <c r="O51" i="3" s="1"/>
  <c r="N46" i="3"/>
  <c r="O46" i="3" s="1"/>
  <c r="N50" i="3"/>
  <c r="O50" i="3" s="1"/>
  <c r="N49" i="3"/>
  <c r="O49" i="3" s="1"/>
  <c r="N48" i="3"/>
  <c r="O48" i="3" s="1"/>
  <c r="N47" i="3"/>
  <c r="O47" i="3" s="1"/>
  <c r="N41" i="3"/>
  <c r="O41" i="3" s="1"/>
  <c r="N45" i="3"/>
  <c r="O45" i="3" s="1"/>
  <c r="N44" i="3"/>
  <c r="O44" i="3" s="1"/>
  <c r="N43" i="3"/>
  <c r="O43" i="3" s="1"/>
  <c r="N42" i="3"/>
  <c r="O42" i="3" s="1"/>
  <c r="N125" i="3"/>
  <c r="O125" i="3" s="1"/>
  <c r="K125" i="3"/>
  <c r="N121" i="3"/>
  <c r="O121" i="3" s="1"/>
  <c r="K121" i="3"/>
  <c r="N124" i="3"/>
  <c r="O124" i="3" s="1"/>
  <c r="K124" i="3"/>
  <c r="N123" i="3"/>
  <c r="O123" i="3" s="1"/>
  <c r="K123" i="3"/>
  <c r="N122" i="3"/>
  <c r="O122" i="3" s="1"/>
  <c r="K122" i="3"/>
  <c r="N116" i="3"/>
  <c r="O116" i="3" s="1"/>
  <c r="K116" i="3"/>
  <c r="N120" i="3"/>
  <c r="O120" i="3" s="1"/>
  <c r="K120" i="3"/>
  <c r="N119" i="3"/>
  <c r="O119" i="3" s="1"/>
  <c r="K119" i="3"/>
  <c r="N118" i="3"/>
  <c r="O118" i="3" s="1"/>
  <c r="K118" i="3"/>
  <c r="N117" i="3"/>
  <c r="O117" i="3" s="1"/>
  <c r="K117" i="3"/>
  <c r="N82" i="3"/>
  <c r="O82" i="3" s="1"/>
  <c r="K82" i="3"/>
  <c r="N81" i="3"/>
  <c r="O81" i="3" s="1"/>
  <c r="K81" i="3"/>
  <c r="N78" i="3"/>
  <c r="O78" i="3" s="1"/>
  <c r="K78" i="3"/>
  <c r="K77" i="3"/>
  <c r="K76" i="3"/>
  <c r="N62" i="3"/>
  <c r="O62" i="3" s="1"/>
  <c r="N64" i="3"/>
  <c r="O64" i="3" s="1"/>
  <c r="N68" i="3"/>
  <c r="O68" i="3" s="1"/>
  <c r="N70" i="3"/>
  <c r="O70" i="3" s="1"/>
  <c r="N72" i="3"/>
  <c r="O72" i="3" s="1"/>
  <c r="N73" i="3"/>
  <c r="O73" i="3" s="1"/>
  <c r="N74" i="3"/>
  <c r="O74" i="3" s="1"/>
  <c r="N69" i="3"/>
  <c r="O69" i="3" s="1"/>
  <c r="O71" i="3"/>
  <c r="N75" i="3"/>
  <c r="O75" i="3" s="1"/>
  <c r="N76" i="3"/>
  <c r="O76" i="3" s="1"/>
  <c r="N77" i="3"/>
  <c r="O77" i="3" s="1"/>
  <c r="N79" i="3"/>
  <c r="O79" i="3" s="1"/>
  <c r="N80" i="3"/>
  <c r="O80" i="3" s="1"/>
  <c r="N83" i="3"/>
  <c r="O83" i="3" s="1"/>
  <c r="N85" i="3"/>
  <c r="O85" i="3" s="1"/>
  <c r="N86" i="3"/>
  <c r="O86" i="3" s="1"/>
  <c r="N84" i="3"/>
  <c r="O84" i="3" s="1"/>
  <c r="N87" i="3"/>
  <c r="O87" i="3" s="1"/>
  <c r="N88" i="3"/>
  <c r="O88" i="3" s="1"/>
  <c r="N89" i="3"/>
  <c r="O89" i="3" s="1"/>
  <c r="N91" i="3"/>
  <c r="O91" i="3" s="1"/>
  <c r="N93" i="3"/>
  <c r="O93" i="3" s="1"/>
  <c r="N94" i="3"/>
  <c r="O94" i="3" s="1"/>
  <c r="N95" i="3"/>
  <c r="O95" i="3" s="1"/>
  <c r="N96" i="3"/>
  <c r="O96" i="3" s="1"/>
  <c r="N90" i="3"/>
  <c r="O90" i="3" s="1"/>
  <c r="N92" i="3"/>
  <c r="O92" i="3" s="1"/>
  <c r="N97" i="3"/>
  <c r="O97" i="3" s="1"/>
  <c r="N98" i="3"/>
  <c r="O98" i="3" s="1"/>
  <c r="N99" i="3"/>
  <c r="O99" i="3" s="1"/>
  <c r="N100" i="3"/>
  <c r="O100" i="3" s="1"/>
  <c r="N101" i="3"/>
  <c r="O101" i="3" s="1"/>
  <c r="N102" i="3"/>
  <c r="O102" i="3" s="1"/>
  <c r="N103" i="3"/>
  <c r="O103" i="3" s="1"/>
  <c r="N104" i="3"/>
  <c r="O104" i="3" s="1"/>
  <c r="N105" i="3"/>
  <c r="O105" i="3" s="1"/>
  <c r="N106" i="3"/>
  <c r="O106" i="3" s="1"/>
  <c r="N108" i="3"/>
  <c r="O108" i="3" s="1"/>
  <c r="N110" i="3"/>
  <c r="O110" i="3" s="1"/>
  <c r="N112" i="3"/>
  <c r="O112" i="3" s="1"/>
  <c r="N113" i="3"/>
  <c r="O113" i="3" s="1"/>
  <c r="N114" i="3"/>
  <c r="O114" i="3" s="1"/>
  <c r="N109" i="3"/>
  <c r="O109" i="3" s="1"/>
  <c r="N111" i="3"/>
  <c r="O111" i="3" s="1"/>
  <c r="N115" i="3"/>
  <c r="O115" i="3" s="1"/>
  <c r="N63" i="3"/>
  <c r="O63" i="3" s="1"/>
  <c r="N65" i="3"/>
  <c r="O65" i="3" s="1"/>
  <c r="N66" i="3"/>
  <c r="O66" i="3" s="1"/>
  <c r="N67" i="3"/>
  <c r="O67" i="3" s="1"/>
  <c r="N61" i="3"/>
  <c r="O61" i="3" s="1"/>
  <c r="N33" i="3"/>
  <c r="O33" i="3" s="1"/>
  <c r="K66" i="3"/>
  <c r="K67" i="3"/>
  <c r="K62" i="3"/>
  <c r="K64" i="3"/>
  <c r="K68" i="3"/>
  <c r="K70" i="3"/>
  <c r="K72" i="3"/>
  <c r="K73" i="3"/>
  <c r="K74" i="3"/>
  <c r="K69" i="3"/>
  <c r="K71" i="3"/>
  <c r="K75" i="3"/>
  <c r="K79" i="3"/>
  <c r="K80" i="3"/>
  <c r="K83" i="3"/>
  <c r="K85" i="3"/>
  <c r="K86" i="3"/>
  <c r="K84" i="3"/>
  <c r="K87" i="3"/>
  <c r="K88" i="3"/>
  <c r="K89" i="3"/>
  <c r="K91" i="3"/>
  <c r="K93" i="3"/>
  <c r="K94" i="3"/>
  <c r="K95" i="3"/>
  <c r="K96" i="3"/>
  <c r="K90" i="3"/>
  <c r="K92" i="3"/>
  <c r="K97" i="3"/>
  <c r="K98" i="3"/>
  <c r="K99" i="3"/>
  <c r="K100" i="3"/>
  <c r="K101" i="3"/>
  <c r="K102" i="3"/>
  <c r="K103" i="3"/>
  <c r="K104" i="3"/>
  <c r="K105" i="3"/>
  <c r="K106" i="3"/>
  <c r="K108" i="3"/>
  <c r="K110" i="3"/>
  <c r="K112" i="3"/>
  <c r="K113" i="3"/>
  <c r="K114" i="3"/>
  <c r="K109" i="3"/>
  <c r="K111" i="3"/>
  <c r="K115" i="3"/>
  <c r="K63" i="3"/>
  <c r="K61" i="3"/>
  <c r="K65" i="3"/>
  <c r="K33" i="3"/>
  <c r="N32" i="3"/>
  <c r="O32" i="3" s="1"/>
  <c r="K32" i="3"/>
  <c r="N31" i="3"/>
  <c r="O31" i="3" s="1"/>
  <c r="K31" i="3"/>
  <c r="N13" i="3"/>
  <c r="O13" i="3" s="1"/>
  <c r="N16" i="3"/>
  <c r="O16" i="3" s="1"/>
  <c r="N17" i="3"/>
  <c r="O17" i="3" s="1"/>
  <c r="N18" i="3"/>
  <c r="O18" i="3" s="1"/>
  <c r="N20" i="3"/>
  <c r="O20" i="3" s="1"/>
  <c r="N21" i="3"/>
  <c r="O21" i="3" s="1"/>
  <c r="N22" i="3"/>
  <c r="O22" i="3" s="1"/>
  <c r="N23" i="3"/>
  <c r="O23" i="3" s="1"/>
  <c r="N25" i="3"/>
  <c r="O25" i="3" s="1"/>
  <c r="N26" i="3"/>
  <c r="O26" i="3" s="1"/>
  <c r="N27" i="3"/>
  <c r="O27" i="3" s="1"/>
  <c r="N28" i="3"/>
  <c r="O28" i="3" s="1"/>
  <c r="N29" i="3"/>
  <c r="O29" i="3" s="1"/>
  <c r="N30" i="3"/>
  <c r="O30" i="3" s="1"/>
  <c r="N14" i="3"/>
  <c r="O14" i="3" s="1"/>
  <c r="N15" i="3"/>
  <c r="O15" i="3" s="1"/>
  <c r="K26" i="3"/>
  <c r="K27" i="3"/>
  <c r="K28" i="3"/>
  <c r="K29" i="3"/>
  <c r="K30" i="3"/>
  <c r="K22" i="3"/>
  <c r="K23" i="3"/>
  <c r="K25" i="3"/>
  <c r="K17" i="3"/>
  <c r="K18" i="3"/>
  <c r="K20" i="3"/>
  <c r="K13" i="3"/>
  <c r="K14" i="3"/>
  <c r="K15" i="3"/>
  <c r="N12" i="3"/>
  <c r="O12" i="3" s="1"/>
  <c r="K12" i="3"/>
  <c r="N9" i="3"/>
  <c r="O9" i="3" s="1"/>
  <c r="K9" i="3"/>
  <c r="L50" i="5" l="1"/>
  <c r="L18" i="5"/>
  <c r="O56" i="3"/>
  <c r="O127" i="3"/>
  <c r="O7" i="10"/>
  <c r="O8" i="10"/>
  <c r="O9" i="10"/>
  <c r="O11" i="10"/>
  <c r="O19" i="10"/>
  <c r="O18" i="10" s="1"/>
  <c r="O23" i="10"/>
  <c r="O26" i="10"/>
  <c r="O27" i="10"/>
  <c r="O28" i="10"/>
  <c r="O29" i="10"/>
  <c r="O31" i="10"/>
  <c r="O34" i="10"/>
  <c r="O35" i="10"/>
  <c r="O36" i="10"/>
  <c r="O38" i="10"/>
  <c r="O39" i="10"/>
  <c r="O41" i="10"/>
  <c r="O42" i="10"/>
  <c r="O43" i="10"/>
  <c r="O45" i="10"/>
  <c r="O46" i="10"/>
  <c r="O47" i="10"/>
  <c r="O48" i="10"/>
  <c r="O49" i="10"/>
  <c r="O50" i="10"/>
  <c r="O52" i="10"/>
  <c r="O54" i="10"/>
  <c r="O55" i="10"/>
  <c r="O57" i="10"/>
  <c r="O58" i="10"/>
  <c r="O59" i="10"/>
  <c r="O60" i="10"/>
  <c r="O61" i="10"/>
  <c r="O62" i="10"/>
  <c r="O63" i="10"/>
  <c r="O64" i="10"/>
  <c r="O65" i="10"/>
  <c r="O66" i="10"/>
  <c r="O67" i="10"/>
  <c r="O71" i="10"/>
  <c r="O72" i="10"/>
  <c r="O75" i="10"/>
  <c r="O76" i="10"/>
  <c r="O77" i="10"/>
  <c r="O83" i="10"/>
  <c r="O84" i="10"/>
  <c r="O5" i="10"/>
  <c r="D69" i="10"/>
  <c r="O69" i="10" s="1"/>
  <c r="C68" i="10"/>
  <c r="O68" i="10" s="1"/>
  <c r="G30" i="10"/>
  <c r="C29" i="10"/>
  <c r="O30" i="10" s="1"/>
  <c r="D24" i="10"/>
  <c r="D25" i="10"/>
  <c r="O25" i="10" s="1"/>
  <c r="G24" i="10"/>
  <c r="C24" i="10"/>
  <c r="O6" i="10" l="1"/>
  <c r="O24" i="10"/>
  <c r="O22" i="10" s="1"/>
  <c r="O40" i="10"/>
  <c r="O37" i="10"/>
  <c r="O82" i="10"/>
  <c r="O81" i="10"/>
  <c r="O80" i="10"/>
  <c r="O79" i="10"/>
  <c r="K21" i="3" l="1"/>
  <c r="K16" i="3"/>
  <c r="K10" i="3" l="1"/>
  <c r="N10" i="3" l="1"/>
  <c r="O10" i="3" s="1"/>
  <c r="N11" i="3"/>
  <c r="O11" i="3" s="1"/>
  <c r="K11" i="3"/>
  <c r="O35" i="3" l="1"/>
  <c r="N4" i="3" s="1"/>
</calcChain>
</file>

<file path=xl/sharedStrings.xml><?xml version="1.0" encoding="utf-8"?>
<sst xmlns="http://schemas.openxmlformats.org/spreadsheetml/2006/main" count="1056" uniqueCount="209">
  <si>
    <t>白飯</t>
    <rPh sb="0" eb="1">
      <t>シロ</t>
    </rPh>
    <rPh sb="1" eb="2">
      <t>メシ</t>
    </rPh>
    <phoneticPr fontId="1"/>
  </si>
  <si>
    <t>ドライカレー</t>
    <phoneticPr fontId="1"/>
  </si>
  <si>
    <t>チキンライス</t>
    <phoneticPr fontId="1"/>
  </si>
  <si>
    <t>白米</t>
    <rPh sb="0" eb="2">
      <t>ハクマイ</t>
    </rPh>
    <phoneticPr fontId="1"/>
  </si>
  <si>
    <t>わかめごはん</t>
    <phoneticPr fontId="1"/>
  </si>
  <si>
    <t>田舎ごはん</t>
    <rPh sb="0" eb="2">
      <t>イナカ</t>
    </rPh>
    <phoneticPr fontId="1"/>
  </si>
  <si>
    <t>五目ごはん</t>
    <rPh sb="0" eb="2">
      <t>ゴモク</t>
    </rPh>
    <phoneticPr fontId="1"/>
  </si>
  <si>
    <t>非常糧食（ｱﾙﾌｧ米）備蓄状況</t>
    <rPh sb="0" eb="2">
      <t>ヒジョウ</t>
    </rPh>
    <rPh sb="2" eb="4">
      <t>リョウショク</t>
    </rPh>
    <rPh sb="9" eb="10">
      <t>マイ</t>
    </rPh>
    <rPh sb="11" eb="13">
      <t>ビチク</t>
    </rPh>
    <rPh sb="13" eb="15">
      <t>ジョウキョウ</t>
    </rPh>
    <phoneticPr fontId="1"/>
  </si>
  <si>
    <t>種類</t>
    <rPh sb="0" eb="2">
      <t>シュルイ</t>
    </rPh>
    <phoneticPr fontId="1"/>
  </si>
  <si>
    <t>重量</t>
    <rPh sb="0" eb="2">
      <t>ジュウリョウ</t>
    </rPh>
    <phoneticPr fontId="1"/>
  </si>
  <si>
    <t>6.45kg</t>
    <phoneticPr fontId="1"/>
  </si>
  <si>
    <t>注水量</t>
    <rPh sb="0" eb="1">
      <t>チュウ</t>
    </rPh>
    <rPh sb="1" eb="3">
      <t>スイリョウ</t>
    </rPh>
    <phoneticPr fontId="1"/>
  </si>
  <si>
    <t>出来上がり量</t>
    <rPh sb="0" eb="3">
      <t>デキア</t>
    </rPh>
    <rPh sb="5" eb="6">
      <t>リョウ</t>
    </rPh>
    <phoneticPr fontId="1"/>
  </si>
  <si>
    <t>カロリー（100g）</t>
    <phoneticPr fontId="1"/>
  </si>
  <si>
    <t>13kg</t>
    <phoneticPr fontId="1"/>
  </si>
  <si>
    <t>366kcal</t>
    <phoneticPr fontId="1"/>
  </si>
  <si>
    <t>賞味期限</t>
    <rPh sb="0" eb="2">
      <t>ショウミ</t>
    </rPh>
    <rPh sb="2" eb="4">
      <t>キゲン</t>
    </rPh>
    <phoneticPr fontId="1"/>
  </si>
  <si>
    <t>食数（食）</t>
    <rPh sb="0" eb="1">
      <t>ショク</t>
    </rPh>
    <rPh sb="1" eb="2">
      <t>スウ</t>
    </rPh>
    <rPh sb="3" eb="4">
      <t>ショク</t>
    </rPh>
    <phoneticPr fontId="1"/>
  </si>
  <si>
    <t>箱数(箱）</t>
    <rPh sb="0" eb="1">
      <t>ハコ</t>
    </rPh>
    <rPh sb="1" eb="2">
      <t>スウ</t>
    </rPh>
    <rPh sb="3" eb="4">
      <t>ハコ</t>
    </rPh>
    <phoneticPr fontId="1"/>
  </si>
  <si>
    <t>使用（箱）</t>
    <rPh sb="0" eb="2">
      <t>シヨウ</t>
    </rPh>
    <rPh sb="3" eb="4">
      <t>ハコ</t>
    </rPh>
    <phoneticPr fontId="1"/>
  </si>
  <si>
    <t>8ℓ</t>
    <phoneticPr fontId="1"/>
  </si>
  <si>
    <t>377kcal</t>
    <phoneticPr fontId="1"/>
  </si>
  <si>
    <t>カロリー（1袋）</t>
    <rPh sb="6" eb="7">
      <t>フクロ</t>
    </rPh>
    <phoneticPr fontId="1"/>
  </si>
  <si>
    <t>6.1kg</t>
    <phoneticPr fontId="1"/>
  </si>
  <si>
    <t>内容量（1袋）</t>
    <rPh sb="0" eb="3">
      <t>ナイヨウリョウ</t>
    </rPh>
    <rPh sb="5" eb="6">
      <t>フクロ</t>
    </rPh>
    <phoneticPr fontId="1"/>
  </si>
  <si>
    <t>100ｇ</t>
    <phoneticPr fontId="1"/>
  </si>
  <si>
    <t>160ml</t>
    <phoneticPr fontId="1"/>
  </si>
  <si>
    <t>6.15kg</t>
    <phoneticPr fontId="1"/>
  </si>
  <si>
    <t>361kcal</t>
    <phoneticPr fontId="1"/>
  </si>
  <si>
    <t>残食数</t>
    <rPh sb="0" eb="1">
      <t>ザン</t>
    </rPh>
    <rPh sb="1" eb="2">
      <t>ショク</t>
    </rPh>
    <rPh sb="2" eb="3">
      <t>スウ</t>
    </rPh>
    <phoneticPr fontId="1"/>
  </si>
  <si>
    <t>非常糧食（カンパン等）備蓄状況</t>
    <rPh sb="9" eb="10">
      <t>トウ</t>
    </rPh>
    <phoneticPr fontId="1"/>
  </si>
  <si>
    <t>362kcal</t>
    <phoneticPr fontId="1"/>
  </si>
  <si>
    <t>363kcal</t>
    <phoneticPr fontId="1"/>
  </si>
  <si>
    <t>6.1kg</t>
    <phoneticPr fontId="1"/>
  </si>
  <si>
    <t>358kcal</t>
    <phoneticPr fontId="1"/>
  </si>
  <si>
    <t>カロリー（袋）</t>
    <rPh sb="5" eb="6">
      <t>フクロ</t>
    </rPh>
    <phoneticPr fontId="1"/>
  </si>
  <si>
    <t>ブルーシート</t>
    <phoneticPr fontId="1"/>
  </si>
  <si>
    <t>マットレス</t>
    <phoneticPr fontId="1"/>
  </si>
  <si>
    <t>M</t>
    <phoneticPr fontId="1"/>
  </si>
  <si>
    <t>L</t>
    <phoneticPr fontId="1"/>
  </si>
  <si>
    <t>ビッグ</t>
    <phoneticPr fontId="1"/>
  </si>
  <si>
    <t>（参考）</t>
    <rPh sb="1" eb="3">
      <t>サンコウ</t>
    </rPh>
    <phoneticPr fontId="1"/>
  </si>
  <si>
    <t>大津菊陽水道企業団</t>
    <rPh sb="0" eb="2">
      <t>オオヅ</t>
    </rPh>
    <rPh sb="2" eb="4">
      <t>キクヨウ</t>
    </rPh>
    <rPh sb="4" eb="6">
      <t>スイドウ</t>
    </rPh>
    <rPh sb="6" eb="8">
      <t>キギョウ</t>
    </rPh>
    <rPh sb="8" eb="9">
      <t>ダン</t>
    </rPh>
    <phoneticPr fontId="1"/>
  </si>
  <si>
    <t>給水タンク（楽善1000ｔ、美咲野４000ｔ）５００mlペット（10000本）</t>
    <rPh sb="0" eb="2">
      <t>キュウスイ</t>
    </rPh>
    <rPh sb="6" eb="7">
      <t>ラク</t>
    </rPh>
    <rPh sb="7" eb="8">
      <t>ゼン</t>
    </rPh>
    <rPh sb="14" eb="17">
      <t>ミサキノ</t>
    </rPh>
    <rPh sb="37" eb="38">
      <t>ホン</t>
    </rPh>
    <phoneticPr fontId="1"/>
  </si>
  <si>
    <t>毛布</t>
    <rPh sb="0" eb="2">
      <t>モウフ</t>
    </rPh>
    <phoneticPr fontId="1"/>
  </si>
  <si>
    <t>寝袋</t>
    <rPh sb="0" eb="2">
      <t>ネブクロ</t>
    </rPh>
    <phoneticPr fontId="1"/>
  </si>
  <si>
    <t>簡易トイレ</t>
    <rPh sb="0" eb="2">
      <t>カンイ</t>
    </rPh>
    <phoneticPr fontId="1"/>
  </si>
  <si>
    <t>ウエットティッシュ</t>
    <phoneticPr fontId="1"/>
  </si>
  <si>
    <t>スポットクーラー</t>
    <phoneticPr fontId="1"/>
  </si>
  <si>
    <t>その他</t>
    <rPh sb="2" eb="3">
      <t>タ</t>
    </rPh>
    <phoneticPr fontId="1"/>
  </si>
  <si>
    <t>便袋</t>
    <rPh sb="0" eb="1">
      <t>ベン</t>
    </rPh>
    <rPh sb="1" eb="2">
      <t>フクロ</t>
    </rPh>
    <phoneticPr fontId="1"/>
  </si>
  <si>
    <t>カセットコンロ</t>
    <phoneticPr fontId="1"/>
  </si>
  <si>
    <t>エアーマット</t>
    <phoneticPr fontId="1"/>
  </si>
  <si>
    <t>マスク</t>
    <phoneticPr fontId="1"/>
  </si>
  <si>
    <t>ビスケット</t>
    <phoneticPr fontId="1"/>
  </si>
  <si>
    <t>ダンボールベッド</t>
    <phoneticPr fontId="1"/>
  </si>
  <si>
    <t>簡易ベッド</t>
    <rPh sb="0" eb="2">
      <t>カンイ</t>
    </rPh>
    <phoneticPr fontId="1"/>
  </si>
  <si>
    <t>残数 (箱）</t>
    <rPh sb="0" eb="1">
      <t>ザン</t>
    </rPh>
    <rPh sb="1" eb="2">
      <t>スウ</t>
    </rPh>
    <rPh sb="4" eb="5">
      <t>ハコ</t>
    </rPh>
    <phoneticPr fontId="1"/>
  </si>
  <si>
    <t>391kcal</t>
    <phoneticPr fontId="1"/>
  </si>
  <si>
    <t>324kcal</t>
    <phoneticPr fontId="1"/>
  </si>
  <si>
    <t>残数(箱）</t>
    <rPh sb="0" eb="2">
      <t>ザンスウ</t>
    </rPh>
    <rPh sb="3" eb="4">
      <t>ハコ</t>
    </rPh>
    <phoneticPr fontId="1"/>
  </si>
  <si>
    <t>42ｇ</t>
    <phoneticPr fontId="1"/>
  </si>
  <si>
    <t>203ｍｌ</t>
    <phoneticPr fontId="1"/>
  </si>
  <si>
    <t>150kcal</t>
    <phoneticPr fontId="1"/>
  </si>
  <si>
    <t>楽善防災倉庫</t>
    <rPh sb="0" eb="1">
      <t>ラク</t>
    </rPh>
    <rPh sb="1" eb="2">
      <t>ゼン</t>
    </rPh>
    <rPh sb="2" eb="4">
      <t>ボウサイ</t>
    </rPh>
    <rPh sb="4" eb="6">
      <t>ソウコ</t>
    </rPh>
    <phoneticPr fontId="1"/>
  </si>
  <si>
    <t>ニュー簡太くんⅡ</t>
    <rPh sb="3" eb="4">
      <t>カン</t>
    </rPh>
    <rPh sb="4" eb="5">
      <t>タ</t>
    </rPh>
    <phoneticPr fontId="1"/>
  </si>
  <si>
    <t>噴霧器</t>
    <rPh sb="0" eb="3">
      <t>フンムキ</t>
    </rPh>
    <phoneticPr fontId="1"/>
  </si>
  <si>
    <t>サーキュレーター</t>
    <phoneticPr fontId="1"/>
  </si>
  <si>
    <t>スコップ</t>
    <phoneticPr fontId="1"/>
  </si>
  <si>
    <t>10ｍ×10ｍ</t>
    <phoneticPr fontId="1"/>
  </si>
  <si>
    <t>ゴム手袋</t>
    <rPh sb="2" eb="4">
      <t>テブクロ</t>
    </rPh>
    <phoneticPr fontId="1"/>
  </si>
  <si>
    <t>簡易トイレ（ガントレット）</t>
    <rPh sb="0" eb="2">
      <t>カンイ</t>
    </rPh>
    <phoneticPr fontId="1"/>
  </si>
  <si>
    <t>アルコール</t>
    <phoneticPr fontId="1"/>
  </si>
  <si>
    <t>楽善</t>
    <rPh sb="0" eb="1">
      <t>ラク</t>
    </rPh>
    <rPh sb="1" eb="2">
      <t>ゼン</t>
    </rPh>
    <phoneticPr fontId="1"/>
  </si>
  <si>
    <t>運動公園</t>
    <rPh sb="0" eb="4">
      <t>ウンドウコウエン</t>
    </rPh>
    <phoneticPr fontId="1"/>
  </si>
  <si>
    <t>中央公園</t>
    <rPh sb="0" eb="2">
      <t>チュウオウ</t>
    </rPh>
    <rPh sb="2" eb="4">
      <t>コウエン</t>
    </rPh>
    <phoneticPr fontId="1"/>
  </si>
  <si>
    <t>総合体育館</t>
    <rPh sb="0" eb="2">
      <t>ソウゴウ</t>
    </rPh>
    <rPh sb="2" eb="5">
      <t>タイイクカン</t>
    </rPh>
    <phoneticPr fontId="1"/>
  </si>
  <si>
    <t>次亜塩素酸</t>
    <rPh sb="0" eb="5">
      <t>ジアエンソサン</t>
    </rPh>
    <phoneticPr fontId="1"/>
  </si>
  <si>
    <t>10KG</t>
    <phoneticPr fontId="1"/>
  </si>
  <si>
    <t>CampingCot</t>
    <phoneticPr fontId="1"/>
  </si>
  <si>
    <t>発泡スチロール</t>
    <rPh sb="0" eb="2">
      <t>ハッポウ</t>
    </rPh>
    <phoneticPr fontId="1"/>
  </si>
  <si>
    <t>２t給水車×2台＋給水機能付給水管（ｽﾃﾝﾚｽ製球形タンク4000ℓ）</t>
    <rPh sb="2" eb="4">
      <t>キュウスイ</t>
    </rPh>
    <rPh sb="4" eb="5">
      <t>シャ</t>
    </rPh>
    <rPh sb="7" eb="8">
      <t>ダイ</t>
    </rPh>
    <rPh sb="9" eb="11">
      <t>キュウスイ</t>
    </rPh>
    <rPh sb="11" eb="13">
      <t>キノウ</t>
    </rPh>
    <rPh sb="13" eb="14">
      <t>ツキ</t>
    </rPh>
    <rPh sb="14" eb="17">
      <t>キュウスイカン</t>
    </rPh>
    <rPh sb="23" eb="24">
      <t>セイ</t>
    </rPh>
    <rPh sb="24" eb="26">
      <t>キュウケイ</t>
    </rPh>
    <phoneticPr fontId="1"/>
  </si>
  <si>
    <t>大林</t>
    <rPh sb="0" eb="2">
      <t>オオバヤシ</t>
    </rPh>
    <phoneticPr fontId="1"/>
  </si>
  <si>
    <t>矢護川</t>
    <rPh sb="0" eb="3">
      <t>ヤゴガワ</t>
    </rPh>
    <phoneticPr fontId="1"/>
  </si>
  <si>
    <t>3.6ｍ×3.6ｍ</t>
    <phoneticPr fontId="1"/>
  </si>
  <si>
    <t>3.6ｍ×5.4ｍ</t>
    <phoneticPr fontId="1"/>
  </si>
  <si>
    <t>役場倉庫</t>
    <rPh sb="0" eb="2">
      <t>ヤクバ</t>
    </rPh>
    <rPh sb="2" eb="4">
      <t>ソウコ</t>
    </rPh>
    <phoneticPr fontId="1"/>
  </si>
  <si>
    <t>土のう袋</t>
    <rPh sb="0" eb="1">
      <t>ド</t>
    </rPh>
    <rPh sb="3" eb="4">
      <t>フクロ</t>
    </rPh>
    <phoneticPr fontId="1"/>
  </si>
  <si>
    <t>ポンプ</t>
    <phoneticPr fontId="1"/>
  </si>
  <si>
    <t>シート</t>
    <phoneticPr fontId="1"/>
  </si>
  <si>
    <t>ポリタンク（20ℓ）</t>
    <phoneticPr fontId="1"/>
  </si>
  <si>
    <t>パーティション</t>
    <phoneticPr fontId="1"/>
  </si>
  <si>
    <t>室内型避難所用テント</t>
    <rPh sb="0" eb="3">
      <t>シツナイガタ</t>
    </rPh>
    <rPh sb="3" eb="6">
      <t>ヒナンジョ</t>
    </rPh>
    <rPh sb="6" eb="7">
      <t>ヨウ</t>
    </rPh>
    <phoneticPr fontId="1"/>
  </si>
  <si>
    <t>目隠しシート</t>
    <rPh sb="0" eb="2">
      <t>メカク</t>
    </rPh>
    <phoneticPr fontId="1"/>
  </si>
  <si>
    <t>避難所初動キット</t>
    <rPh sb="0" eb="3">
      <t>ヒナンジョ</t>
    </rPh>
    <rPh sb="3" eb="5">
      <t>ショドウ</t>
    </rPh>
    <phoneticPr fontId="1"/>
  </si>
  <si>
    <t>災害対策室</t>
    <rPh sb="0" eb="2">
      <t>サイガイ</t>
    </rPh>
    <rPh sb="2" eb="4">
      <t>タイサク</t>
    </rPh>
    <rPh sb="4" eb="5">
      <t>シツ</t>
    </rPh>
    <phoneticPr fontId="1"/>
  </si>
  <si>
    <t>カセットｶﾞｽ</t>
    <phoneticPr fontId="1"/>
  </si>
  <si>
    <t>雨カッパ</t>
    <rPh sb="0" eb="1">
      <t>アメ</t>
    </rPh>
    <phoneticPr fontId="1"/>
  </si>
  <si>
    <t>レインコートS</t>
    <phoneticPr fontId="1"/>
  </si>
  <si>
    <t>レインコートM</t>
    <phoneticPr fontId="1"/>
  </si>
  <si>
    <t>レインコートL</t>
    <phoneticPr fontId="1"/>
  </si>
  <si>
    <t>レインコートLL</t>
    <phoneticPr fontId="1"/>
  </si>
  <si>
    <t>空気清浄機（大型）</t>
    <rPh sb="0" eb="2">
      <t>クウキ</t>
    </rPh>
    <rPh sb="2" eb="5">
      <t>セイジョウキ</t>
    </rPh>
    <rPh sb="6" eb="8">
      <t>オオガタ</t>
    </rPh>
    <phoneticPr fontId="1"/>
  </si>
  <si>
    <t>大津地区公民館分館</t>
    <rPh sb="0" eb="2">
      <t>オオヅ</t>
    </rPh>
    <rPh sb="2" eb="4">
      <t>チク</t>
    </rPh>
    <rPh sb="4" eb="7">
      <t>コウミンカン</t>
    </rPh>
    <rPh sb="7" eb="9">
      <t>ブンカン</t>
    </rPh>
    <phoneticPr fontId="1"/>
  </si>
  <si>
    <t>人権啓発福祉センター</t>
    <rPh sb="0" eb="2">
      <t>ジンケン</t>
    </rPh>
    <rPh sb="2" eb="4">
      <t>ケイハツ</t>
    </rPh>
    <rPh sb="4" eb="6">
      <t>フクシ</t>
    </rPh>
    <phoneticPr fontId="1"/>
  </si>
  <si>
    <t>除菌</t>
    <rPh sb="0" eb="2">
      <t>ジョキン</t>
    </rPh>
    <phoneticPr fontId="1"/>
  </si>
  <si>
    <t>ウエットテッシュ（3個）</t>
    <rPh sb="10" eb="11">
      <t>コ</t>
    </rPh>
    <phoneticPr fontId="1"/>
  </si>
  <si>
    <t>簡易トイレ（5個）</t>
    <rPh sb="0" eb="2">
      <t>カンイ</t>
    </rPh>
    <rPh sb="7" eb="8">
      <t>コ</t>
    </rPh>
    <phoneticPr fontId="1"/>
  </si>
  <si>
    <t>簡易トイレ（12セット）</t>
    <rPh sb="0" eb="2">
      <t>カンイ</t>
    </rPh>
    <phoneticPr fontId="1"/>
  </si>
  <si>
    <t>簡易トイレ（ｽﾁｰﾙ）</t>
    <rPh sb="0" eb="2">
      <t>カンイ</t>
    </rPh>
    <phoneticPr fontId="1"/>
  </si>
  <si>
    <t>簡易トイレ（障碍者用）</t>
    <rPh sb="0" eb="2">
      <t>カンイ</t>
    </rPh>
    <rPh sb="6" eb="9">
      <t>ショウガイシャ</t>
    </rPh>
    <rPh sb="9" eb="10">
      <t>ヨウ</t>
    </rPh>
    <phoneticPr fontId="1"/>
  </si>
  <si>
    <t>簡易トイレ便袋</t>
    <rPh sb="0" eb="2">
      <t>カンイ</t>
    </rPh>
    <rPh sb="5" eb="6">
      <t>ベン</t>
    </rPh>
    <rPh sb="6" eb="7">
      <t>フクロ</t>
    </rPh>
    <phoneticPr fontId="1"/>
  </si>
  <si>
    <t>ほっトイレ便袋</t>
    <rPh sb="5" eb="6">
      <t>ベン</t>
    </rPh>
    <rPh sb="6" eb="7">
      <t>フクロ</t>
    </rPh>
    <phoneticPr fontId="1"/>
  </si>
  <si>
    <t>5リットル</t>
    <phoneticPr fontId="1"/>
  </si>
  <si>
    <t>1リットル</t>
    <phoneticPr fontId="1"/>
  </si>
  <si>
    <t>20KG</t>
    <phoneticPr fontId="1"/>
  </si>
  <si>
    <t>感染症</t>
    <rPh sb="0" eb="3">
      <t>カンセンショウ</t>
    </rPh>
    <phoneticPr fontId="1"/>
  </si>
  <si>
    <t>機材</t>
    <rPh sb="0" eb="2">
      <t>キザイ</t>
    </rPh>
    <phoneticPr fontId="1"/>
  </si>
  <si>
    <t>生活用品</t>
    <rPh sb="0" eb="2">
      <t>セイカツ</t>
    </rPh>
    <rPh sb="2" eb="4">
      <t>ヨウヒン</t>
    </rPh>
    <phoneticPr fontId="1"/>
  </si>
  <si>
    <t>合　計</t>
    <rPh sb="0" eb="1">
      <t>ア</t>
    </rPh>
    <rPh sb="2" eb="3">
      <t>ケイ</t>
    </rPh>
    <phoneticPr fontId="1"/>
  </si>
  <si>
    <t>　　　　　　　　　　　　　場　　所　
　　品　　目</t>
    <rPh sb="13" eb="14">
      <t>バ</t>
    </rPh>
    <rPh sb="16" eb="17">
      <t>ショ</t>
    </rPh>
    <rPh sb="21" eb="22">
      <t>ヒン</t>
    </rPh>
    <rPh sb="24" eb="25">
      <t>メ</t>
    </rPh>
    <phoneticPr fontId="1"/>
  </si>
  <si>
    <t>その他の資材の状況</t>
    <rPh sb="2" eb="3">
      <t>タ</t>
    </rPh>
    <rPh sb="4" eb="6">
      <t>シザイ</t>
    </rPh>
    <rPh sb="7" eb="9">
      <t>ジョウキョウ</t>
    </rPh>
    <phoneticPr fontId="1"/>
  </si>
  <si>
    <t>組立式</t>
    <rPh sb="0" eb="2">
      <t>クミタテ</t>
    </rPh>
    <rPh sb="2" eb="3">
      <t>シキ</t>
    </rPh>
    <phoneticPr fontId="1"/>
  </si>
  <si>
    <t>防災用簡易トイレ（洋式）</t>
    <rPh sb="0" eb="3">
      <t>ボウサイヨウ</t>
    </rPh>
    <rPh sb="3" eb="5">
      <t>カンイ</t>
    </rPh>
    <rPh sb="9" eb="11">
      <t>ヨウシキ</t>
    </rPh>
    <phoneticPr fontId="1"/>
  </si>
  <si>
    <t>5kg</t>
    <phoneticPr fontId="1"/>
  </si>
  <si>
    <t>非常糧食（ｱﾙﾌｧ米）備蓄
総合計食数（食）</t>
    <rPh sb="14" eb="15">
      <t>ソウ</t>
    </rPh>
    <rPh sb="15" eb="17">
      <t>ゴウケイ</t>
    </rPh>
    <rPh sb="17" eb="19">
      <t>ショクスウ</t>
    </rPh>
    <rPh sb="20" eb="21">
      <t>ショク</t>
    </rPh>
    <phoneticPr fontId="1"/>
  </si>
  <si>
    <t>非常糧食（カンパン等）備蓄
総合計食数（食）</t>
    <rPh sb="9" eb="10">
      <t>トウ</t>
    </rPh>
    <rPh sb="14" eb="15">
      <t>ソウ</t>
    </rPh>
    <rPh sb="15" eb="17">
      <t>ゴウケイ</t>
    </rPh>
    <rPh sb="17" eb="19">
      <t>ショクスウ</t>
    </rPh>
    <rPh sb="20" eb="21">
      <t>ショク</t>
    </rPh>
    <phoneticPr fontId="1"/>
  </si>
  <si>
    <t>2.1ｋｇ</t>
    <phoneticPr fontId="1"/>
  </si>
  <si>
    <t>151kcal</t>
    <phoneticPr fontId="1"/>
  </si>
  <si>
    <t>2.3ｋｇ</t>
    <phoneticPr fontId="1"/>
  </si>
  <si>
    <t>46ｇ</t>
    <phoneticPr fontId="1"/>
  </si>
  <si>
    <t>164kcal</t>
    <phoneticPr fontId="1"/>
  </si>
  <si>
    <t>8.7kg</t>
    <phoneticPr fontId="1"/>
  </si>
  <si>
    <t>なし</t>
    <phoneticPr fontId="1"/>
  </si>
  <si>
    <t>290ｇ</t>
    <phoneticPr fontId="1"/>
  </si>
  <si>
    <t>408kcal</t>
    <phoneticPr fontId="1"/>
  </si>
  <si>
    <t>401kcal</t>
    <phoneticPr fontId="1"/>
  </si>
  <si>
    <t>403kcal</t>
    <phoneticPr fontId="1"/>
  </si>
  <si>
    <t>１　アルファー米　炊き出し用　１箱５０食分（34.3cm×33.3cm×18.0cm）</t>
    <rPh sb="7" eb="8">
      <t>マイ</t>
    </rPh>
    <rPh sb="9" eb="10">
      <t>タ</t>
    </rPh>
    <rPh sb="11" eb="12">
      <t>ダ</t>
    </rPh>
    <rPh sb="13" eb="14">
      <t>ヨウ</t>
    </rPh>
    <rPh sb="16" eb="17">
      <t>ハコ</t>
    </rPh>
    <rPh sb="19" eb="20">
      <t>ショク</t>
    </rPh>
    <rPh sb="20" eb="21">
      <t>ブン</t>
    </rPh>
    <phoneticPr fontId="1"/>
  </si>
  <si>
    <t>２　調理済み米　１人用　１箱３０食（42.2cm×30.7cm×19.8cm）</t>
    <rPh sb="2" eb="5">
      <t>チョウリズ</t>
    </rPh>
    <rPh sb="6" eb="7">
      <t>マイ</t>
    </rPh>
    <rPh sb="9" eb="11">
      <t>ニンヨウ</t>
    </rPh>
    <rPh sb="10" eb="11">
      <t>ヨウ</t>
    </rPh>
    <rPh sb="13" eb="14">
      <t>ハコ</t>
    </rPh>
    <rPh sb="16" eb="17">
      <t>ショク</t>
    </rPh>
    <phoneticPr fontId="1"/>
  </si>
  <si>
    <t>３　アルファ―米　１人用　１箱５０食（42.2cm×30.7cm×19.8cm）</t>
    <rPh sb="7" eb="8">
      <t>コメ</t>
    </rPh>
    <rPh sb="10" eb="12">
      <t>ニンヨウ</t>
    </rPh>
    <rPh sb="11" eb="12">
      <t>ヨウ</t>
    </rPh>
    <rPh sb="14" eb="15">
      <t>ハコ</t>
    </rPh>
    <rPh sb="17" eb="18">
      <t>ショク</t>
    </rPh>
    <phoneticPr fontId="1"/>
  </si>
  <si>
    <t>カロリー（小箱）</t>
    <rPh sb="5" eb="7">
      <t>コバコ</t>
    </rPh>
    <phoneticPr fontId="1"/>
  </si>
  <si>
    <t>390kcal</t>
    <phoneticPr fontId="1"/>
  </si>
  <si>
    <t>（乳幼児用　備蓄食　数量積算確認）</t>
    <rPh sb="1" eb="4">
      <t>ニュウヨウジ</t>
    </rPh>
    <rPh sb="4" eb="5">
      <t>ヨウ</t>
    </rPh>
    <rPh sb="6" eb="8">
      <t>ビチク</t>
    </rPh>
    <rPh sb="8" eb="9">
      <t>ショク</t>
    </rPh>
    <rPh sb="10" eb="12">
      <t>スウリョウ</t>
    </rPh>
    <rPh sb="12" eb="14">
      <t>セキサン</t>
    </rPh>
    <rPh sb="14" eb="16">
      <t>カクニン</t>
    </rPh>
    <phoneticPr fontId="1"/>
  </si>
  <si>
    <t>R6.4.25数量確認</t>
    <rPh sb="7" eb="9">
      <t>スウリョウ</t>
    </rPh>
    <rPh sb="9" eb="11">
      <t>カクニン</t>
    </rPh>
    <phoneticPr fontId="1"/>
  </si>
  <si>
    <t>保管場所</t>
    <rPh sb="0" eb="2">
      <t>ホカン</t>
    </rPh>
    <rPh sb="2" eb="4">
      <t>バショ</t>
    </rPh>
    <phoneticPr fontId="1"/>
  </si>
  <si>
    <t>乾パン</t>
    <rPh sb="0" eb="1">
      <t>カン</t>
    </rPh>
    <phoneticPr fontId="1"/>
  </si>
  <si>
    <t>楽善防災倉庫</t>
    <rPh sb="0" eb="1">
      <t>ラク</t>
    </rPh>
    <rPh sb="1" eb="2">
      <t>ゼン</t>
    </rPh>
    <rPh sb="2" eb="4">
      <t>ボウサイ</t>
    </rPh>
    <rPh sb="4" eb="6">
      <t>ソウコ</t>
    </rPh>
    <phoneticPr fontId="1"/>
  </si>
  <si>
    <t>１箱あたりの食数</t>
    <rPh sb="6" eb="8">
      <t>ショクスウ</t>
    </rPh>
    <phoneticPr fontId="1"/>
  </si>
  <si>
    <t>324kcal</t>
  </si>
  <si>
    <t>一箱あたりの食数</t>
    <rPh sb="0" eb="1">
      <t>イチ</t>
    </rPh>
    <rPh sb="1" eb="2">
      <t>ハコ</t>
    </rPh>
    <rPh sb="6" eb="8">
      <t>ショクスウ</t>
    </rPh>
    <phoneticPr fontId="1"/>
  </si>
  <si>
    <t>サバイバルパン
ハスカップ</t>
    <phoneticPr fontId="1"/>
  </si>
  <si>
    <t>サバイバルパン
シーベリー</t>
    <phoneticPr fontId="1"/>
  </si>
  <si>
    <t>サバイバルパン
ミックスフルーツ</t>
    <phoneticPr fontId="1"/>
  </si>
  <si>
    <t>390kcal</t>
  </si>
  <si>
    <t>サバイバルパン
チョコチップ</t>
    <phoneticPr fontId="1"/>
  </si>
  <si>
    <t>サバイバルパン
ドライリンゴ</t>
    <phoneticPr fontId="1"/>
  </si>
  <si>
    <t>保管場所</t>
    <rPh sb="0" eb="4">
      <t>ホカンバショ</t>
    </rPh>
    <phoneticPr fontId="1"/>
  </si>
  <si>
    <t>山菜おこわ</t>
    <rPh sb="0" eb="2">
      <t>サンサイ</t>
    </rPh>
    <phoneticPr fontId="1"/>
  </si>
  <si>
    <t>きのこごはん</t>
    <phoneticPr fontId="1"/>
  </si>
  <si>
    <t>一箱あたりの食数</t>
    <rPh sb="0" eb="1">
      <t>ヒト</t>
    </rPh>
    <rPh sb="1" eb="2">
      <t>ハコ</t>
    </rPh>
    <rPh sb="6" eb="8">
      <t>ショクスウ</t>
    </rPh>
    <phoneticPr fontId="1"/>
  </si>
  <si>
    <t>たけのこごはん</t>
    <phoneticPr fontId="1"/>
  </si>
  <si>
    <t>白粥</t>
    <rPh sb="0" eb="1">
      <t>シロ</t>
    </rPh>
    <rPh sb="1" eb="2">
      <t>ガユ</t>
    </rPh>
    <phoneticPr fontId="1"/>
  </si>
  <si>
    <t>梅粥</t>
    <rPh sb="0" eb="1">
      <t>ウメ</t>
    </rPh>
    <rPh sb="1" eb="2">
      <t>ガユ</t>
    </rPh>
    <phoneticPr fontId="1"/>
  </si>
  <si>
    <t>塩こんぶ粥</t>
    <rPh sb="0" eb="1">
      <t>シオ</t>
    </rPh>
    <rPh sb="4" eb="5">
      <t>ガユ</t>
    </rPh>
    <phoneticPr fontId="1"/>
  </si>
  <si>
    <t>２　パン　１箱２４食（２４小箱×２個　１食あたり２個）分（36.5cm×36.5cm×19.0cm）</t>
    <rPh sb="6" eb="7">
      <t>ハコ</t>
    </rPh>
    <rPh sb="9" eb="10">
      <t>ショク</t>
    </rPh>
    <rPh sb="13" eb="14">
      <t>コ</t>
    </rPh>
    <rPh sb="14" eb="15">
      <t>ハコ</t>
    </rPh>
    <rPh sb="17" eb="18">
      <t>コ</t>
    </rPh>
    <rPh sb="20" eb="21">
      <t>ショク</t>
    </rPh>
    <rPh sb="25" eb="26">
      <t>コ</t>
    </rPh>
    <rPh sb="27" eb="28">
      <t>ブン</t>
    </rPh>
    <phoneticPr fontId="1"/>
  </si>
  <si>
    <t>359kcal</t>
    <phoneticPr fontId="1"/>
  </si>
  <si>
    <t>ダンボールパーティション</t>
    <phoneticPr fontId="1"/>
  </si>
  <si>
    <t>エマージェンシーテント</t>
    <phoneticPr fontId="1"/>
  </si>
  <si>
    <t>アレルギー</t>
    <phoneticPr fontId="1"/>
  </si>
  <si>
    <t>28品目不使用</t>
    <rPh sb="2" eb="4">
      <t>ヒンモク</t>
    </rPh>
    <rPh sb="4" eb="7">
      <t>フシヨウ</t>
    </rPh>
    <phoneticPr fontId="1"/>
  </si>
  <si>
    <t>あり（小麦・大豆）</t>
    <rPh sb="3" eb="5">
      <t>コムギ</t>
    </rPh>
    <rPh sb="6" eb="8">
      <t>ダイズ</t>
    </rPh>
    <phoneticPr fontId="1"/>
  </si>
  <si>
    <t>あり（小麦・大豆・乳成分・牛肉・鶏肉・豚肉・ゼラチン）</t>
    <rPh sb="3" eb="5">
      <t>コムギ</t>
    </rPh>
    <rPh sb="6" eb="8">
      <t>ダイズ</t>
    </rPh>
    <rPh sb="9" eb="12">
      <t>ニュウセイブン</t>
    </rPh>
    <rPh sb="13" eb="15">
      <t>ギュウニク</t>
    </rPh>
    <rPh sb="16" eb="18">
      <t>ケイニク</t>
    </rPh>
    <rPh sb="19" eb="21">
      <t>ブタニク</t>
    </rPh>
    <phoneticPr fontId="1"/>
  </si>
  <si>
    <t>あり（小麦・大豆・鶏肉・豚肉）</t>
    <rPh sb="3" eb="5">
      <t>コムギ</t>
    </rPh>
    <rPh sb="6" eb="8">
      <t>ダイズ</t>
    </rPh>
    <rPh sb="9" eb="11">
      <t>ケイニク</t>
    </rPh>
    <rPh sb="12" eb="14">
      <t>ブタニク</t>
    </rPh>
    <phoneticPr fontId="1"/>
  </si>
  <si>
    <t>あり（小麦・ごま）</t>
    <rPh sb="3" eb="5">
      <t>コムギ</t>
    </rPh>
    <phoneticPr fontId="1"/>
  </si>
  <si>
    <t>サバイバルパンハスカップ</t>
    <phoneticPr fontId="1"/>
  </si>
  <si>
    <t>あり（小麦・大豆・乳成分　等）</t>
    <rPh sb="3" eb="5">
      <t>コムギ</t>
    </rPh>
    <rPh sb="6" eb="8">
      <t>ダイズ</t>
    </rPh>
    <rPh sb="9" eb="12">
      <t>ニュウセイブン</t>
    </rPh>
    <rPh sb="13" eb="14">
      <t>トウ</t>
    </rPh>
    <phoneticPr fontId="1"/>
  </si>
  <si>
    <t>１　乾パン・ビスケット　１箱６０食</t>
    <rPh sb="2" eb="3">
      <t>カン</t>
    </rPh>
    <rPh sb="13" eb="14">
      <t>ハコ</t>
    </rPh>
    <rPh sb="16" eb="17">
      <t>ショク</t>
    </rPh>
    <phoneticPr fontId="1"/>
  </si>
  <si>
    <t>そのままごはん　ケチャップライス</t>
    <phoneticPr fontId="1"/>
  </si>
  <si>
    <t>そのままごはん　きのこごはん</t>
    <phoneticPr fontId="1"/>
  </si>
  <si>
    <t>そのままごはん　五目ごはん</t>
    <rPh sb="8" eb="10">
      <t>ゴモク</t>
    </rPh>
    <phoneticPr fontId="1"/>
  </si>
  <si>
    <t>4層アルミシート</t>
    <rPh sb="1" eb="2">
      <t>ソウ</t>
    </rPh>
    <phoneticPr fontId="1"/>
  </si>
  <si>
    <t>アルミ折り畳みマット</t>
    <rPh sb="3" eb="4">
      <t>オ</t>
    </rPh>
    <rPh sb="5" eb="6">
      <t>タタ</t>
    </rPh>
    <phoneticPr fontId="1"/>
  </si>
  <si>
    <t>給水袋（6ℓ）</t>
    <rPh sb="0" eb="3">
      <t>キュウスイブクロ</t>
    </rPh>
    <phoneticPr fontId="1"/>
  </si>
  <si>
    <t>紙おむつ（子ども用）</t>
    <rPh sb="0" eb="1">
      <t>カミ</t>
    </rPh>
    <rPh sb="5" eb="6">
      <t>コ</t>
    </rPh>
    <rPh sb="8" eb="9">
      <t>ヨウ</t>
    </rPh>
    <phoneticPr fontId="1"/>
  </si>
  <si>
    <t>S</t>
    <phoneticPr fontId="1"/>
  </si>
  <si>
    <t>新生児</t>
    <rPh sb="0" eb="3">
      <t>シンセイジ</t>
    </rPh>
    <phoneticPr fontId="1"/>
  </si>
  <si>
    <t>夜用</t>
    <rPh sb="0" eb="2">
      <t>ヨルヨウ</t>
    </rPh>
    <phoneticPr fontId="1"/>
  </si>
  <si>
    <t>お尻ふき</t>
    <rPh sb="1" eb="2">
      <t>シリ</t>
    </rPh>
    <phoneticPr fontId="1"/>
  </si>
  <si>
    <t>母乳パッド</t>
    <rPh sb="0" eb="2">
      <t>ボニュウ</t>
    </rPh>
    <phoneticPr fontId="1"/>
  </si>
  <si>
    <t>タンポン</t>
    <phoneticPr fontId="1"/>
  </si>
  <si>
    <t>備蓄目標</t>
    <rPh sb="0" eb="4">
      <t>ビチクモクヒョウ</t>
    </rPh>
    <phoneticPr fontId="1"/>
  </si>
  <si>
    <t>紙おむつ（大人用）</t>
    <rPh sb="0" eb="1">
      <t>カミ</t>
    </rPh>
    <rPh sb="5" eb="7">
      <t>オトナ</t>
    </rPh>
    <rPh sb="7" eb="8">
      <t>ヨウ</t>
    </rPh>
    <phoneticPr fontId="1"/>
  </si>
  <si>
    <t>生理用品　　</t>
    <rPh sb="0" eb="2">
      <t>セイリ</t>
    </rPh>
    <rPh sb="2" eb="4">
      <t>ヨウヒン</t>
    </rPh>
    <phoneticPr fontId="1"/>
  </si>
  <si>
    <t>昼用</t>
    <rPh sb="0" eb="2">
      <t>ヒルヨウ</t>
    </rPh>
    <phoneticPr fontId="1"/>
  </si>
  <si>
    <t>キュウメイパンハスカップ</t>
    <phoneticPr fontId="1"/>
  </si>
  <si>
    <t>キュウメイパンシーベリー</t>
    <phoneticPr fontId="1"/>
  </si>
  <si>
    <t>キュウメイパンミックスルーツ</t>
    <phoneticPr fontId="1"/>
  </si>
  <si>
    <t>キュウメイパン
チョコチップ</t>
    <phoneticPr fontId="1"/>
  </si>
  <si>
    <t>キュウメイパンチョコチップ</t>
    <phoneticPr fontId="1"/>
  </si>
  <si>
    <t>キュウメイパン
ドライリンゴ</t>
    <phoneticPr fontId="1"/>
  </si>
  <si>
    <t>キュウメイパンドライリンゴ</t>
    <phoneticPr fontId="1"/>
  </si>
  <si>
    <t xml:space="preserve">〇備蓄計画記載事項
避難者10,000人のうち乳幼児1.14％　＝　114人想定
避難日数は３日間　　１日３食の内訳（１食液体ミルク　２食離乳食）
●発注数
【液体ミルク】　114人×１食×３日間＝342本・食分≒360本・食分（15ケース）　※1ケース24本単位での発注となる
【離乳食】　114人×２食×３日間＝684食分≒690食分（23袋）　※1袋30食分単位での発注となる
●発注時期
毎年７月・１月に発注（液体ミルク（缶タイプ）は賞味期限１年なので、７月のみ発注）
（健診センターへ連絡し、発注後、在庫は乳幼児健診等で配布を依頼する）
（７月・１月に発注すると、在庫の賞味期限が2ヶ月程度残った状態で配布可能）
</t>
    <rPh sb="1" eb="3">
      <t>ビチク</t>
    </rPh>
    <rPh sb="3" eb="5">
      <t>ケイカク</t>
    </rPh>
    <rPh sb="5" eb="7">
      <t>キサイ</t>
    </rPh>
    <rPh sb="7" eb="9">
      <t>ジコウ</t>
    </rPh>
    <rPh sb="10" eb="13">
      <t>ヒナンシャ</t>
    </rPh>
    <rPh sb="19" eb="20">
      <t>ニン</t>
    </rPh>
    <rPh sb="23" eb="26">
      <t>ニュウヨウジ</t>
    </rPh>
    <rPh sb="37" eb="38">
      <t>ニン</t>
    </rPh>
    <rPh sb="38" eb="40">
      <t>ソウテイ</t>
    </rPh>
    <rPh sb="41" eb="43">
      <t>ヒナン</t>
    </rPh>
    <rPh sb="43" eb="45">
      <t>ニッスウ</t>
    </rPh>
    <rPh sb="47" eb="48">
      <t>ニチ</t>
    </rPh>
    <rPh sb="48" eb="49">
      <t>カン</t>
    </rPh>
    <rPh sb="52" eb="53">
      <t>ニチ</t>
    </rPh>
    <rPh sb="54" eb="55">
      <t>ショク</t>
    </rPh>
    <rPh sb="56" eb="58">
      <t>ウチワケ</t>
    </rPh>
    <rPh sb="60" eb="61">
      <t>ショク</t>
    </rPh>
    <rPh sb="61" eb="63">
      <t>エキタイ</t>
    </rPh>
    <rPh sb="68" eb="69">
      <t>ショク</t>
    </rPh>
    <rPh sb="69" eb="71">
      <t>リニュウ</t>
    </rPh>
    <rPh sb="71" eb="72">
      <t>ショク</t>
    </rPh>
    <rPh sb="76" eb="78">
      <t>ハッチュウ</t>
    </rPh>
    <rPh sb="78" eb="79">
      <t>スウ</t>
    </rPh>
    <rPh sb="81" eb="83">
      <t>エキタイ</t>
    </rPh>
    <rPh sb="91" eb="92">
      <t>ニン</t>
    </rPh>
    <rPh sb="94" eb="95">
      <t>ショク</t>
    </rPh>
    <rPh sb="97" eb="98">
      <t>ニチ</t>
    </rPh>
    <rPh sb="98" eb="99">
      <t>カン</t>
    </rPh>
    <rPh sb="103" eb="104">
      <t>ホン</t>
    </rPh>
    <rPh sb="105" eb="106">
      <t>ショク</t>
    </rPh>
    <rPh sb="106" eb="107">
      <t>ブン</t>
    </rPh>
    <rPh sb="111" eb="112">
      <t>ホン</t>
    </rPh>
    <rPh sb="113" eb="114">
      <t>ショク</t>
    </rPh>
    <rPh sb="114" eb="115">
      <t>ブン</t>
    </rPh>
    <rPh sb="130" eb="131">
      <t>ホン</t>
    </rPh>
    <rPh sb="131" eb="133">
      <t>タンイ</t>
    </rPh>
    <rPh sb="135" eb="137">
      <t>ハッチュウ</t>
    </rPh>
    <rPh sb="142" eb="145">
      <t>リニュウショク</t>
    </rPh>
    <rPh sb="150" eb="151">
      <t>ニン</t>
    </rPh>
    <rPh sb="153" eb="154">
      <t>ショク</t>
    </rPh>
    <rPh sb="156" eb="157">
      <t>ニチ</t>
    </rPh>
    <rPh sb="157" eb="158">
      <t>カン</t>
    </rPh>
    <rPh sb="162" eb="163">
      <t>ショク</t>
    </rPh>
    <rPh sb="163" eb="164">
      <t>ブン</t>
    </rPh>
    <rPh sb="168" eb="169">
      <t>ショク</t>
    </rPh>
    <rPh sb="169" eb="170">
      <t>ブン</t>
    </rPh>
    <rPh sb="173" eb="174">
      <t>フクロ</t>
    </rPh>
    <rPh sb="178" eb="179">
      <t>フクロ</t>
    </rPh>
    <rPh sb="181" eb="182">
      <t>ショク</t>
    </rPh>
    <rPh sb="182" eb="183">
      <t>ブン</t>
    </rPh>
    <rPh sb="183" eb="185">
      <t>タンイ</t>
    </rPh>
    <rPh sb="187" eb="189">
      <t>ハッチュウ</t>
    </rPh>
    <rPh sb="194" eb="196">
      <t>ハッチュウ</t>
    </rPh>
    <rPh sb="196" eb="198">
      <t>ジキ</t>
    </rPh>
    <rPh sb="199" eb="201">
      <t>マイトシ</t>
    </rPh>
    <rPh sb="202" eb="203">
      <t>ガツ</t>
    </rPh>
    <rPh sb="205" eb="206">
      <t>ガツ</t>
    </rPh>
    <rPh sb="207" eb="209">
      <t>ハッチュウ</t>
    </rPh>
    <rPh sb="210" eb="212">
      <t>エキタイ</t>
    </rPh>
    <rPh sb="216" eb="217">
      <t>カン</t>
    </rPh>
    <rPh sb="222" eb="224">
      <t>ショウミ</t>
    </rPh>
    <rPh sb="224" eb="226">
      <t>キゲン</t>
    </rPh>
    <rPh sb="227" eb="228">
      <t>ネン</t>
    </rPh>
    <rPh sb="233" eb="234">
      <t>ガツ</t>
    </rPh>
    <rPh sb="236" eb="238">
      <t>ハッチュウ</t>
    </rPh>
    <rPh sb="241" eb="243">
      <t>ケンシン</t>
    </rPh>
    <rPh sb="248" eb="250">
      <t>レンラク</t>
    </rPh>
    <rPh sb="252" eb="254">
      <t>ハッチュウ</t>
    </rPh>
    <rPh sb="254" eb="255">
      <t>ゴ</t>
    </rPh>
    <rPh sb="256" eb="258">
      <t>ザイコ</t>
    </rPh>
    <rPh sb="259" eb="262">
      <t>ニュウヨウジ</t>
    </rPh>
    <rPh sb="262" eb="264">
      <t>ケンシン</t>
    </rPh>
    <rPh sb="264" eb="265">
      <t>トウ</t>
    </rPh>
    <rPh sb="266" eb="268">
      <t>ハイフ</t>
    </rPh>
    <rPh sb="269" eb="271">
      <t>イライ</t>
    </rPh>
    <rPh sb="277" eb="278">
      <t>ガツ</t>
    </rPh>
    <rPh sb="280" eb="281">
      <t>ガツ</t>
    </rPh>
    <rPh sb="282" eb="284">
      <t>ハッチュウ</t>
    </rPh>
    <rPh sb="288" eb="290">
      <t>ザイコ</t>
    </rPh>
    <rPh sb="291" eb="293">
      <t>ショウミ</t>
    </rPh>
    <rPh sb="293" eb="295">
      <t>キゲン</t>
    </rPh>
    <rPh sb="298" eb="299">
      <t>ゲツ</t>
    </rPh>
    <rPh sb="299" eb="301">
      <t>テイド</t>
    </rPh>
    <rPh sb="301" eb="302">
      <t>ノコ</t>
    </rPh>
    <rPh sb="304" eb="306">
      <t>ジョウタイ</t>
    </rPh>
    <rPh sb="307" eb="309">
      <t>ハイフ</t>
    </rPh>
    <rPh sb="309" eb="311">
      <t>カノウ</t>
    </rPh>
    <phoneticPr fontId="1"/>
  </si>
  <si>
    <t>Ｒ6.11.8更新</t>
    <rPh sb="7" eb="9">
      <t>コウシン</t>
    </rPh>
    <phoneticPr fontId="1"/>
  </si>
  <si>
    <t>老人福祉センター</t>
    <rPh sb="0" eb="4">
      <t>ロウジンフクシ</t>
    </rPh>
    <phoneticPr fontId="1"/>
  </si>
  <si>
    <t>R6.12.20矢護川→図書館</t>
    <rPh sb="8" eb="11">
      <t>ヤゴガワ</t>
    </rPh>
    <rPh sb="12" eb="15">
      <t>トショカン</t>
    </rPh>
    <phoneticPr fontId="1"/>
  </si>
  <si>
    <t>100枚10箱</t>
    <rPh sb="3" eb="4">
      <t>マイ</t>
    </rPh>
    <rPh sb="6" eb="7">
      <t>ハコ</t>
    </rPh>
    <phoneticPr fontId="1"/>
  </si>
  <si>
    <t>100g</t>
    <phoneticPr fontId="1"/>
  </si>
  <si>
    <t>３　液体ミルク・離乳食　（子育て健診センター保管）</t>
    <rPh sb="2" eb="4">
      <t>エキタイ</t>
    </rPh>
    <rPh sb="8" eb="11">
      <t>リニュウショク</t>
    </rPh>
    <rPh sb="13" eb="15">
      <t>コソダ</t>
    </rPh>
    <rPh sb="16" eb="18">
      <t>ケンシン</t>
    </rPh>
    <rPh sb="22" eb="24">
      <t>ホカン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</si>
</sst>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_ * #,##0_ ;_ * \-#,##0_ ;_ * &quot;　&quot;_ ;_ @_ "/>
    <numFmt numFmtId="192" formatCode="&quot;(&quot;#,###&quot;)&quot;"/>
  </numFmts>
  <fonts count="14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55" fontId="3" fillId="0" borderId="1" xfId="0" applyNumberFormat="1" applyFont="1" applyBorder="1" applyAlignment="1">
      <alignment horizontal="right" vertical="center" shrinkToFit="1"/>
    </xf>
    <xf numFmtId="0" fontId="2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55" fontId="2" fillId="0" borderId="1" xfId="0" applyNumberFormat="1" applyFont="1" applyBorder="1" applyAlignment="1">
      <alignment vertical="center" shrinkToFit="1"/>
    </xf>
    <xf numFmtId="55" fontId="3" fillId="0" borderId="1" xfId="0" applyNumberFormat="1" applyFont="1" applyBorder="1" applyAlignment="1">
      <alignment vertical="center" shrinkToFit="1"/>
    </xf>
    <xf numFmtId="55" fontId="3" fillId="0" borderId="0" xfId="0" applyNumberFormat="1" applyFont="1" applyBorder="1" applyAlignment="1">
      <alignment horizontal="right" vertical="center" shrinkToFit="1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57" fontId="0" fillId="0" borderId="0" xfId="0" applyNumberFormat="1">
      <alignment vertical="center"/>
    </xf>
    <xf numFmtId="0" fontId="2" fillId="0" borderId="1" xfId="0" applyNumberFormat="1" applyFont="1" applyBorder="1" applyAlignment="1">
      <alignment horizontal="right" vertical="center" shrinkToFit="1"/>
    </xf>
    <xf numFmtId="0" fontId="3" fillId="0" borderId="0" xfId="0" applyFont="1" applyBorder="1" applyAlignment="1">
      <alignment horizontal="right" vertical="center" shrinkToFit="1"/>
    </xf>
    <xf numFmtId="177" fontId="2" fillId="0" borderId="0" xfId="0" applyNumberFormat="1" applyFont="1" applyBorder="1" applyAlignment="1">
      <alignment horizontal="right" vertical="center" shrinkToFit="1"/>
    </xf>
    <xf numFmtId="177" fontId="3" fillId="0" borderId="6" xfId="0" applyNumberFormat="1" applyFont="1" applyBorder="1">
      <alignment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righ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92" fontId="0" fillId="0" borderId="1" xfId="0" applyNumberForma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1" fontId="2" fillId="0" borderId="0" xfId="0" applyNumberFormat="1" applyFont="1" applyAlignment="1">
      <alignment horizontal="right" vertical="center" shrinkToFit="1"/>
    </xf>
    <xf numFmtId="0" fontId="0" fillId="0" borderId="0" xfId="0" applyAlignment="1">
      <alignment horizontal="center" vertical="center" shrinkToFit="1"/>
    </xf>
    <xf numFmtId="176" fontId="2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55" fontId="2" fillId="0" borderId="0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7" fontId="3" fillId="0" borderId="0" xfId="0" applyNumberFormat="1" applyFont="1" applyBorder="1">
      <alignment vertical="center"/>
    </xf>
    <xf numFmtId="31" fontId="2" fillId="0" borderId="0" xfId="0" applyNumberFormat="1" applyFont="1" applyAlignment="1">
      <alignment horizontal="center" vertical="center" shrinkToFit="1"/>
    </xf>
    <xf numFmtId="31" fontId="2" fillId="0" borderId="0" xfId="0" applyNumberFormat="1" applyFont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38" fontId="3" fillId="0" borderId="6" xfId="1" applyFont="1" applyBorder="1">
      <alignment vertical="center"/>
    </xf>
    <xf numFmtId="38" fontId="2" fillId="0" borderId="6" xfId="1" applyFont="1" applyBorder="1" applyAlignment="1">
      <alignment vertical="center" shrinkToFit="1"/>
    </xf>
    <xf numFmtId="0" fontId="7" fillId="0" borderId="0" xfId="0" applyFont="1">
      <alignment vertical="center"/>
    </xf>
    <xf numFmtId="57" fontId="1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 shrinkToFit="1"/>
    </xf>
    <xf numFmtId="0" fontId="0" fillId="0" borderId="0" xfId="0" applyAlignment="1">
      <alignment horizontal="center" vertical="center"/>
    </xf>
    <xf numFmtId="31" fontId="10" fillId="0" borderId="0" xfId="0" applyNumberFormat="1" applyFont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3" fillId="0" borderId="10" xfId="0" applyFont="1" applyBorder="1" applyAlignment="1">
      <alignment horizontal="right" vertical="center" shrinkToFit="1"/>
    </xf>
    <xf numFmtId="55" fontId="2" fillId="0" borderId="10" xfId="0" applyNumberFormat="1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38" fontId="3" fillId="0" borderId="23" xfId="1" applyFont="1" applyBorder="1" applyAlignment="1">
      <alignment vertical="center" shrinkToFit="1"/>
    </xf>
    <xf numFmtId="38" fontId="3" fillId="0" borderId="30" xfId="1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3" fillId="0" borderId="11" xfId="0" applyFont="1" applyBorder="1" applyAlignment="1">
      <alignment horizontal="right" vertical="center" shrinkToFit="1"/>
    </xf>
    <xf numFmtId="55" fontId="2" fillId="0" borderId="11" xfId="0" applyNumberFormat="1" applyFont="1" applyBorder="1" applyAlignment="1">
      <alignment vertical="center" shrinkToFit="1"/>
    </xf>
    <xf numFmtId="38" fontId="3" fillId="0" borderId="25" xfId="1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2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0" fontId="3" fillId="0" borderId="11" xfId="0" applyFont="1" applyBorder="1" applyAlignment="1">
      <alignment vertical="center" wrapText="1" shrinkToFit="1"/>
    </xf>
    <xf numFmtId="0" fontId="3" fillId="0" borderId="1" xfId="0" applyFont="1" applyBorder="1" applyAlignment="1">
      <alignment vertical="center" wrapText="1" shrinkToFit="1"/>
    </xf>
    <xf numFmtId="0" fontId="3" fillId="0" borderId="10" xfId="0" applyFont="1" applyBorder="1" applyAlignment="1">
      <alignment vertical="center" wrapText="1" shrinkToFit="1"/>
    </xf>
    <xf numFmtId="0" fontId="2" fillId="0" borderId="31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55" fontId="3" fillId="0" borderId="10" xfId="0" applyNumberFormat="1" applyFont="1" applyBorder="1" applyAlignment="1">
      <alignment horizontal="right" vertical="center" shrinkToFit="1"/>
    </xf>
    <xf numFmtId="0" fontId="2" fillId="0" borderId="22" xfId="0" applyFont="1" applyBorder="1" applyAlignment="1">
      <alignment vertical="center" shrinkToFit="1"/>
    </xf>
    <xf numFmtId="55" fontId="3" fillId="0" borderId="11" xfId="0" applyNumberFormat="1" applyFont="1" applyBorder="1" applyAlignment="1">
      <alignment horizontal="right" vertical="center" shrinkToFit="1"/>
    </xf>
    <xf numFmtId="55" fontId="3" fillId="0" borderId="10" xfId="0" applyNumberFormat="1" applyFont="1" applyBorder="1" applyAlignment="1">
      <alignment vertical="center" shrinkToFit="1"/>
    </xf>
    <xf numFmtId="177" fontId="3" fillId="0" borderId="30" xfId="0" applyNumberFormat="1" applyFont="1" applyBorder="1" applyAlignment="1">
      <alignment vertical="center" shrinkToFit="1"/>
    </xf>
    <xf numFmtId="0" fontId="2" fillId="0" borderId="11" xfId="0" applyNumberFormat="1" applyFont="1" applyBorder="1" applyAlignment="1">
      <alignment horizontal="right" vertical="center" shrinkToFit="1"/>
    </xf>
    <xf numFmtId="177" fontId="3" fillId="0" borderId="25" xfId="0" applyNumberFormat="1" applyFont="1" applyBorder="1" applyAlignment="1">
      <alignment vertical="center" shrinkToFit="1"/>
    </xf>
    <xf numFmtId="177" fontId="3" fillId="0" borderId="23" xfId="0" applyNumberFormat="1" applyFont="1" applyBorder="1" applyAlignment="1">
      <alignment vertical="center" shrinkToFit="1"/>
    </xf>
    <xf numFmtId="0" fontId="2" fillId="0" borderId="10" xfId="0" applyNumberFormat="1" applyFont="1" applyBorder="1" applyAlignment="1">
      <alignment horizontal="right" vertical="center" shrinkToFit="1"/>
    </xf>
    <xf numFmtId="0" fontId="13" fillId="0" borderId="1" xfId="0" applyFont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13" fillId="0" borderId="10" xfId="0" applyFont="1" applyBorder="1" applyAlignment="1">
      <alignment vertical="center" shrinkToFit="1"/>
    </xf>
    <xf numFmtId="0" fontId="13" fillId="0" borderId="11" xfId="0" applyFont="1" applyBorder="1" applyAlignment="1">
      <alignment vertical="center" shrinkToFit="1"/>
    </xf>
    <xf numFmtId="0" fontId="3" fillId="0" borderId="31" xfId="0" applyFont="1" applyBorder="1" applyAlignment="1">
      <alignment vertical="center" wrapText="1" shrinkToFit="1"/>
    </xf>
    <xf numFmtId="55" fontId="3" fillId="0" borderId="11" xfId="0" applyNumberFormat="1" applyFont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55" fontId="2" fillId="2" borderId="1" xfId="0" applyNumberFormat="1" applyFont="1" applyFill="1" applyBorder="1" applyAlignment="1">
      <alignment horizontal="right" vertical="center" shrinkToFit="1"/>
    </xf>
    <xf numFmtId="0" fontId="3" fillId="0" borderId="36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24" xfId="0" applyFont="1" applyBorder="1" applyAlignment="1">
      <alignment vertical="center" wrapText="1" shrinkToFit="1"/>
    </xf>
    <xf numFmtId="0" fontId="3" fillId="0" borderId="3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right" vertical="center" shrinkToFit="1"/>
    </xf>
    <xf numFmtId="0" fontId="1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77" fontId="9" fillId="0" borderId="17" xfId="0" applyNumberFormat="1" applyFont="1" applyBorder="1" applyAlignment="1">
      <alignment horizontal="center" vertical="center"/>
    </xf>
    <xf numFmtId="177" fontId="9" fillId="0" borderId="33" xfId="0" applyNumberFormat="1" applyFont="1" applyBorder="1" applyAlignment="1">
      <alignment horizontal="center" vertical="center"/>
    </xf>
    <xf numFmtId="177" fontId="9" fillId="0" borderId="19" xfId="0" applyNumberFormat="1" applyFont="1" applyBorder="1" applyAlignment="1">
      <alignment horizontal="center" vertical="center"/>
    </xf>
    <xf numFmtId="177" fontId="9" fillId="0" borderId="34" xfId="0" applyNumberFormat="1" applyFont="1" applyBorder="1" applyAlignment="1">
      <alignment horizontal="center" vertical="center"/>
    </xf>
    <xf numFmtId="31" fontId="10" fillId="0" borderId="0" xfId="0" applyNumberFormat="1" applyFont="1" applyAlignment="1">
      <alignment horizontal="center" vertical="center" shrinkToFit="1"/>
    </xf>
    <xf numFmtId="0" fontId="0" fillId="0" borderId="17" xfId="0" applyBorder="1" applyAlignment="1">
      <alignment horizontal="left" vertical="top" wrapText="1" shrinkToFit="1"/>
    </xf>
    <xf numFmtId="0" fontId="0" fillId="0" borderId="18" xfId="0" applyBorder="1" applyAlignment="1">
      <alignment horizontal="left" vertical="top" wrapText="1" shrinkToFit="1"/>
    </xf>
    <xf numFmtId="0" fontId="0" fillId="0" borderId="7" xfId="0" applyBorder="1" applyAlignment="1">
      <alignment horizontal="left" vertical="top" wrapText="1" shrinkToFit="1"/>
    </xf>
    <xf numFmtId="0" fontId="0" fillId="0" borderId="0" xfId="0" applyBorder="1" applyAlignment="1">
      <alignment horizontal="left" vertical="top" wrapText="1" shrinkToFit="1"/>
    </xf>
    <xf numFmtId="0" fontId="0" fillId="0" borderId="19" xfId="0" applyBorder="1" applyAlignment="1">
      <alignment horizontal="left" vertical="top" wrapText="1" shrinkToFit="1"/>
    </xf>
    <xf numFmtId="0" fontId="0" fillId="0" borderId="15" xfId="0" applyBorder="1" applyAlignment="1">
      <alignment horizontal="left" vertical="top" wrapText="1" shrinkToFit="1"/>
    </xf>
    <xf numFmtId="177" fontId="9" fillId="0" borderId="26" xfId="0" applyNumberFormat="1" applyFont="1" applyBorder="1" applyAlignment="1">
      <alignment horizontal="center" vertical="center"/>
    </xf>
    <xf numFmtId="177" fontId="9" fillId="0" borderId="27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0" xfId="0" applyBorder="1" applyAlignment="1">
      <alignment horizontal="left" vertical="center" wrapText="1" shrinkToFit="1"/>
    </xf>
    <xf numFmtId="0" fontId="0" fillId="0" borderId="20" xfId="0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27"/>
  <sheetViews>
    <sheetView view="pageBreakPreview" topLeftCell="A94" zoomScale="85" zoomScaleNormal="100" zoomScaleSheetLayoutView="85" workbookViewId="0">
      <selection activeCell="P104" sqref="P104"/>
    </sheetView>
  </sheetViews>
  <sheetFormatPr defaultRowHeight="14.4" x14ac:dyDescent="0.2"/>
  <cols>
    <col min="1" max="1" width="4.59765625" customWidth="1"/>
    <col min="2" max="2" width="28.3984375" style="2" customWidth="1"/>
    <col min="3" max="3" width="33.3984375" style="103" customWidth="1"/>
    <col min="4" max="4" width="19.59765625" style="63" customWidth="1"/>
    <col min="5" max="5" width="14" style="63" customWidth="1"/>
    <col min="7" max="7" width="11.59765625" customWidth="1"/>
    <col min="8" max="8" width="12.59765625" customWidth="1"/>
    <col min="9" max="9" width="14" customWidth="1"/>
    <col min="10" max="10" width="8.19921875" customWidth="1"/>
    <col min="12" max="12" width="14.3984375" customWidth="1"/>
    <col min="13" max="14" width="8.8984375" customWidth="1"/>
    <col min="15" max="15" width="10.19921875" bestFit="1" customWidth="1"/>
  </cols>
  <sheetData>
    <row r="1" spans="1:15" ht="28.2" x14ac:dyDescent="0.2">
      <c r="A1" s="128" t="s">
        <v>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 ht="21" x14ac:dyDescent="0.2">
      <c r="A2" s="3"/>
      <c r="B2" s="11"/>
      <c r="C2" s="101"/>
      <c r="D2" s="60"/>
      <c r="E2" s="60"/>
      <c r="F2" s="3"/>
      <c r="G2" s="3"/>
      <c r="H2" s="3"/>
      <c r="I2" s="3"/>
      <c r="J2" s="3"/>
      <c r="K2" s="3"/>
      <c r="L2" s="3"/>
      <c r="M2" s="139" t="s">
        <v>203</v>
      </c>
      <c r="N2" s="139"/>
      <c r="O2" s="52"/>
    </row>
    <row r="3" spans="1:15" ht="16.8" thickBot="1" x14ac:dyDescent="0.25">
      <c r="A3" s="3"/>
      <c r="B3" s="39"/>
      <c r="C3" s="101"/>
      <c r="D3" s="60"/>
      <c r="E3" s="60"/>
      <c r="F3" s="3"/>
      <c r="G3" s="3"/>
      <c r="H3" s="3"/>
      <c r="I3" s="3"/>
      <c r="J3" s="3"/>
      <c r="K3" s="3"/>
      <c r="L3" s="3"/>
      <c r="M3" s="3"/>
      <c r="N3" s="3"/>
      <c r="O3" s="41"/>
    </row>
    <row r="4" spans="1:15" ht="22.2" customHeight="1" x14ac:dyDescent="0.2">
      <c r="A4" s="3"/>
      <c r="B4" s="39"/>
      <c r="C4" s="101"/>
      <c r="D4" s="60"/>
      <c r="E4" s="60"/>
      <c r="F4" s="3"/>
      <c r="G4" s="3"/>
      <c r="H4" s="3"/>
      <c r="I4" s="3"/>
      <c r="J4" s="129" t="s">
        <v>125</v>
      </c>
      <c r="K4" s="130"/>
      <c r="L4" s="130"/>
      <c r="M4" s="131"/>
      <c r="N4" s="135">
        <f>O35+O56+O127</f>
        <v>31570</v>
      </c>
      <c r="O4" s="136"/>
    </row>
    <row r="5" spans="1:15" ht="22.2" customHeight="1" thickBot="1" x14ac:dyDescent="0.25">
      <c r="A5" s="3"/>
      <c r="B5" s="39"/>
      <c r="C5" s="101"/>
      <c r="D5" s="60"/>
      <c r="E5" s="60"/>
      <c r="F5" s="3"/>
      <c r="G5" s="3"/>
      <c r="H5" s="3"/>
      <c r="I5" s="3"/>
      <c r="J5" s="132"/>
      <c r="K5" s="133"/>
      <c r="L5" s="133"/>
      <c r="M5" s="134"/>
      <c r="N5" s="137"/>
      <c r="O5" s="138"/>
    </row>
    <row r="6" spans="1:15" ht="16.2" x14ac:dyDescent="0.2">
      <c r="A6" s="3"/>
      <c r="B6" s="39"/>
      <c r="C6" s="101"/>
      <c r="D6" s="60"/>
      <c r="E6" s="60"/>
      <c r="F6" s="3"/>
      <c r="G6" s="3"/>
      <c r="H6" s="3"/>
      <c r="I6" s="3"/>
      <c r="J6" s="3"/>
      <c r="K6" s="3"/>
      <c r="L6" s="3"/>
      <c r="M6" s="3"/>
      <c r="N6" s="3"/>
      <c r="O6" s="41"/>
    </row>
    <row r="7" spans="1:15" ht="19.8" thickBot="1" x14ac:dyDescent="0.25">
      <c r="A7" s="127" t="s">
        <v>138</v>
      </c>
      <c r="B7" s="127"/>
      <c r="C7" s="127"/>
      <c r="D7" s="127"/>
      <c r="E7" s="127"/>
      <c r="F7" s="127"/>
      <c r="G7" s="127"/>
      <c r="H7" s="127"/>
      <c r="I7" s="127"/>
      <c r="J7" s="127"/>
      <c r="K7" s="3"/>
      <c r="L7" s="3"/>
      <c r="M7" s="3"/>
      <c r="N7" s="3"/>
      <c r="O7" s="3"/>
    </row>
    <row r="8" spans="1:15" s="6" customFormat="1" ht="16.8" thickBot="1" x14ac:dyDescent="0.25">
      <c r="A8" s="5"/>
      <c r="B8" s="77" t="s">
        <v>8</v>
      </c>
      <c r="C8" s="105" t="s">
        <v>169</v>
      </c>
      <c r="D8" s="78" t="s">
        <v>157</v>
      </c>
      <c r="E8" s="78" t="s">
        <v>150</v>
      </c>
      <c r="F8" s="78" t="s">
        <v>9</v>
      </c>
      <c r="G8" s="78" t="s">
        <v>11</v>
      </c>
      <c r="H8" s="78" t="s">
        <v>12</v>
      </c>
      <c r="I8" s="78" t="s">
        <v>13</v>
      </c>
      <c r="J8" s="78" t="s">
        <v>18</v>
      </c>
      <c r="K8" s="78" t="s">
        <v>17</v>
      </c>
      <c r="L8" s="78" t="s">
        <v>16</v>
      </c>
      <c r="M8" s="78" t="s">
        <v>19</v>
      </c>
      <c r="N8" s="78" t="s">
        <v>60</v>
      </c>
      <c r="O8" s="79" t="s">
        <v>17</v>
      </c>
    </row>
    <row r="9" spans="1:15" s="8" customFormat="1" ht="16.2" x14ac:dyDescent="0.2">
      <c r="A9" s="7"/>
      <c r="B9" s="80" t="s">
        <v>0</v>
      </c>
      <c r="C9" s="68" t="s">
        <v>170</v>
      </c>
      <c r="D9" s="68" t="s">
        <v>147</v>
      </c>
      <c r="E9" s="68">
        <v>50</v>
      </c>
      <c r="F9" s="68" t="s">
        <v>10</v>
      </c>
      <c r="G9" s="68" t="s">
        <v>20</v>
      </c>
      <c r="H9" s="68" t="s">
        <v>14</v>
      </c>
      <c r="I9" s="68" t="s">
        <v>15</v>
      </c>
      <c r="J9" s="65">
        <v>33</v>
      </c>
      <c r="K9" s="66">
        <f>J9*50</f>
        <v>1650</v>
      </c>
      <c r="L9" s="67">
        <v>45689</v>
      </c>
      <c r="M9" s="68">
        <v>33</v>
      </c>
      <c r="N9" s="65">
        <f>J9-M9</f>
        <v>0</v>
      </c>
      <c r="O9" s="69">
        <f>N9*E9</f>
        <v>0</v>
      </c>
    </row>
    <row r="10" spans="1:15" s="25" customFormat="1" ht="16.2" x14ac:dyDescent="0.2">
      <c r="A10" s="7"/>
      <c r="B10" s="81" t="s">
        <v>0</v>
      </c>
      <c r="C10" s="17" t="s">
        <v>170</v>
      </c>
      <c r="D10" s="17" t="s">
        <v>64</v>
      </c>
      <c r="E10" s="17">
        <v>50</v>
      </c>
      <c r="F10" s="17" t="s">
        <v>10</v>
      </c>
      <c r="G10" s="17" t="s">
        <v>20</v>
      </c>
      <c r="H10" s="17" t="s">
        <v>14</v>
      </c>
      <c r="I10" s="17" t="s">
        <v>15</v>
      </c>
      <c r="J10" s="16">
        <v>6</v>
      </c>
      <c r="K10" s="62">
        <f>J10*50</f>
        <v>300</v>
      </c>
      <c r="L10" s="15">
        <v>45748</v>
      </c>
      <c r="M10" s="17"/>
      <c r="N10" s="16">
        <f>J10-M10</f>
        <v>6</v>
      </c>
      <c r="O10" s="70">
        <f>N10*E10</f>
        <v>300</v>
      </c>
    </row>
    <row r="11" spans="1:15" s="25" customFormat="1" ht="16.2" x14ac:dyDescent="0.2">
      <c r="A11" s="7"/>
      <c r="B11" s="81" t="s">
        <v>0</v>
      </c>
      <c r="C11" s="17" t="s">
        <v>170</v>
      </c>
      <c r="D11" s="17" t="s">
        <v>64</v>
      </c>
      <c r="E11" s="17">
        <v>50</v>
      </c>
      <c r="F11" s="17" t="s">
        <v>10</v>
      </c>
      <c r="G11" s="17" t="s">
        <v>20</v>
      </c>
      <c r="H11" s="17" t="s">
        <v>14</v>
      </c>
      <c r="I11" s="17" t="s">
        <v>15</v>
      </c>
      <c r="J11" s="62">
        <v>34</v>
      </c>
      <c r="K11" s="62">
        <f>J11*50</f>
        <v>1700</v>
      </c>
      <c r="L11" s="15">
        <v>46054</v>
      </c>
      <c r="M11" s="17"/>
      <c r="N11" s="16">
        <f>J11-M11</f>
        <v>34</v>
      </c>
      <c r="O11" s="70">
        <f>N11*E11</f>
        <v>1700</v>
      </c>
    </row>
    <row r="12" spans="1:15" s="25" customFormat="1" ht="16.2" x14ac:dyDescent="0.2">
      <c r="A12" s="7"/>
      <c r="B12" s="81" t="s">
        <v>0</v>
      </c>
      <c r="C12" s="17" t="s">
        <v>170</v>
      </c>
      <c r="D12" s="17" t="s">
        <v>147</v>
      </c>
      <c r="E12" s="17">
        <v>50</v>
      </c>
      <c r="F12" s="17" t="s">
        <v>10</v>
      </c>
      <c r="G12" s="17" t="s">
        <v>20</v>
      </c>
      <c r="H12" s="17" t="s">
        <v>14</v>
      </c>
      <c r="I12" s="17" t="s">
        <v>15</v>
      </c>
      <c r="J12" s="16">
        <v>5</v>
      </c>
      <c r="K12" s="62">
        <f>J12*50</f>
        <v>250</v>
      </c>
      <c r="L12" s="21">
        <v>46569</v>
      </c>
      <c r="M12" s="17"/>
      <c r="N12" s="16">
        <f>J12-M12</f>
        <v>5</v>
      </c>
      <c r="O12" s="70">
        <f t="shared" ref="O12:O33" si="0">N12*E12</f>
        <v>250</v>
      </c>
    </row>
    <row r="13" spans="1:15" s="25" customFormat="1" ht="16.95" customHeight="1" x14ac:dyDescent="0.2">
      <c r="A13" s="7"/>
      <c r="B13" s="81" t="s">
        <v>0</v>
      </c>
      <c r="C13" s="17" t="s">
        <v>170</v>
      </c>
      <c r="D13" s="17" t="s">
        <v>64</v>
      </c>
      <c r="E13" s="17">
        <v>50</v>
      </c>
      <c r="F13" s="17" t="s">
        <v>10</v>
      </c>
      <c r="G13" s="17" t="s">
        <v>20</v>
      </c>
      <c r="H13" s="17" t="s">
        <v>14</v>
      </c>
      <c r="I13" s="17" t="s">
        <v>15</v>
      </c>
      <c r="J13" s="16">
        <v>5</v>
      </c>
      <c r="K13" s="62">
        <f>J13*50</f>
        <v>250</v>
      </c>
      <c r="L13" s="15">
        <v>46784</v>
      </c>
      <c r="M13" s="17"/>
      <c r="N13" s="16">
        <f>J13-M13</f>
        <v>5</v>
      </c>
      <c r="O13" s="70">
        <f>N13*E13</f>
        <v>250</v>
      </c>
    </row>
    <row r="14" spans="1:15" s="25" customFormat="1" ht="16.2" x14ac:dyDescent="0.2">
      <c r="A14" s="7"/>
      <c r="B14" s="81" t="s">
        <v>0</v>
      </c>
      <c r="C14" s="17" t="s">
        <v>170</v>
      </c>
      <c r="D14" s="17" t="s">
        <v>147</v>
      </c>
      <c r="E14" s="17">
        <v>50</v>
      </c>
      <c r="F14" s="17" t="s">
        <v>10</v>
      </c>
      <c r="G14" s="17" t="s">
        <v>20</v>
      </c>
      <c r="H14" s="17" t="s">
        <v>14</v>
      </c>
      <c r="I14" s="17" t="s">
        <v>15</v>
      </c>
      <c r="J14" s="16">
        <v>4</v>
      </c>
      <c r="K14" s="62">
        <f t="shared" ref="K14:K15" si="1">J14*50</f>
        <v>200</v>
      </c>
      <c r="L14" s="118">
        <v>47484</v>
      </c>
      <c r="M14" s="17"/>
      <c r="N14" s="16">
        <f t="shared" ref="N14:N15" si="2">J14-M14</f>
        <v>4</v>
      </c>
      <c r="O14" s="70">
        <f t="shared" si="0"/>
        <v>200</v>
      </c>
    </row>
    <row r="15" spans="1:15" s="8" customFormat="1" ht="16.8" thickBot="1" x14ac:dyDescent="0.25">
      <c r="A15" s="7"/>
      <c r="B15" s="71" t="s">
        <v>0</v>
      </c>
      <c r="C15" s="72" t="s">
        <v>170</v>
      </c>
      <c r="D15" s="72" t="s">
        <v>147</v>
      </c>
      <c r="E15" s="72">
        <v>50</v>
      </c>
      <c r="F15" s="72" t="s">
        <v>10</v>
      </c>
      <c r="G15" s="72" t="s">
        <v>20</v>
      </c>
      <c r="H15" s="72" t="s">
        <v>14</v>
      </c>
      <c r="I15" s="72" t="s">
        <v>15</v>
      </c>
      <c r="J15" s="73"/>
      <c r="K15" s="74">
        <f t="shared" si="1"/>
        <v>0</v>
      </c>
      <c r="L15" s="75"/>
      <c r="M15" s="72"/>
      <c r="N15" s="73">
        <f t="shared" si="2"/>
        <v>0</v>
      </c>
      <c r="O15" s="76">
        <f t="shared" si="0"/>
        <v>0</v>
      </c>
    </row>
    <row r="16" spans="1:15" s="8" customFormat="1" ht="16.2" x14ac:dyDescent="0.2">
      <c r="A16" s="7"/>
      <c r="B16" s="85" t="s">
        <v>6</v>
      </c>
      <c r="C16" s="16" t="s">
        <v>170</v>
      </c>
      <c r="D16" s="17" t="s">
        <v>147</v>
      </c>
      <c r="E16" s="17">
        <v>50</v>
      </c>
      <c r="F16" s="17" t="s">
        <v>10</v>
      </c>
      <c r="G16" s="17" t="s">
        <v>20</v>
      </c>
      <c r="H16" s="17" t="s">
        <v>14</v>
      </c>
      <c r="I16" s="17" t="s">
        <v>21</v>
      </c>
      <c r="J16" s="16">
        <v>8</v>
      </c>
      <c r="K16" s="62">
        <f t="shared" ref="K16:K20" si="3">J16*50</f>
        <v>400</v>
      </c>
      <c r="L16" s="21">
        <v>46539</v>
      </c>
      <c r="M16" s="17">
        <v>3</v>
      </c>
      <c r="N16" s="16">
        <f t="shared" ref="N16:N30" si="4">J16-M16</f>
        <v>5</v>
      </c>
      <c r="O16" s="70">
        <f t="shared" si="0"/>
        <v>250</v>
      </c>
    </row>
    <row r="17" spans="1:15" s="25" customFormat="1" ht="16.2" x14ac:dyDescent="0.2">
      <c r="A17" s="7"/>
      <c r="B17" s="85" t="s">
        <v>6</v>
      </c>
      <c r="C17" s="16" t="s">
        <v>170</v>
      </c>
      <c r="D17" s="17" t="s">
        <v>147</v>
      </c>
      <c r="E17" s="17">
        <v>50</v>
      </c>
      <c r="F17" s="17" t="s">
        <v>10</v>
      </c>
      <c r="G17" s="17" t="s">
        <v>20</v>
      </c>
      <c r="H17" s="17" t="s">
        <v>14</v>
      </c>
      <c r="I17" s="17" t="s">
        <v>21</v>
      </c>
      <c r="J17" s="16">
        <v>5</v>
      </c>
      <c r="K17" s="62">
        <f t="shared" si="3"/>
        <v>250</v>
      </c>
      <c r="L17" s="21">
        <v>46753</v>
      </c>
      <c r="M17" s="17"/>
      <c r="N17" s="16">
        <f t="shared" si="4"/>
        <v>5</v>
      </c>
      <c r="O17" s="70">
        <f t="shared" si="0"/>
        <v>250</v>
      </c>
    </row>
    <row r="18" spans="1:15" s="25" customFormat="1" ht="16.2" x14ac:dyDescent="0.2">
      <c r="A18" s="7"/>
      <c r="B18" s="85" t="s">
        <v>6</v>
      </c>
      <c r="C18" s="16" t="s">
        <v>170</v>
      </c>
      <c r="D18" s="17" t="s">
        <v>147</v>
      </c>
      <c r="E18" s="17">
        <v>50</v>
      </c>
      <c r="F18" s="17" t="s">
        <v>10</v>
      </c>
      <c r="G18" s="17" t="s">
        <v>20</v>
      </c>
      <c r="H18" s="17" t="s">
        <v>14</v>
      </c>
      <c r="I18" s="17" t="s">
        <v>21</v>
      </c>
      <c r="J18" s="16">
        <v>5</v>
      </c>
      <c r="K18" s="62">
        <f t="shared" si="3"/>
        <v>250</v>
      </c>
      <c r="L18" s="21">
        <v>47178</v>
      </c>
      <c r="M18" s="17"/>
      <c r="N18" s="16">
        <f t="shared" si="4"/>
        <v>5</v>
      </c>
      <c r="O18" s="70">
        <f t="shared" si="0"/>
        <v>250</v>
      </c>
    </row>
    <row r="19" spans="1:15" s="25" customFormat="1" ht="16.2" x14ac:dyDescent="0.2">
      <c r="A19" s="7"/>
      <c r="B19" s="85" t="s">
        <v>6</v>
      </c>
      <c r="C19" s="16" t="s">
        <v>170</v>
      </c>
      <c r="D19" s="17" t="s">
        <v>64</v>
      </c>
      <c r="E19" s="17">
        <v>50</v>
      </c>
      <c r="F19" s="17" t="s">
        <v>10</v>
      </c>
      <c r="G19" s="17" t="s">
        <v>20</v>
      </c>
      <c r="H19" s="17" t="s">
        <v>14</v>
      </c>
      <c r="I19" s="17" t="s">
        <v>21</v>
      </c>
      <c r="J19" s="16">
        <v>2</v>
      </c>
      <c r="K19" s="62">
        <f t="shared" ref="K19" si="5">J19*50</f>
        <v>100</v>
      </c>
      <c r="L19" s="118">
        <v>47423</v>
      </c>
      <c r="M19" s="17"/>
      <c r="N19" s="16">
        <f t="shared" ref="N19" si="6">J19-M19</f>
        <v>2</v>
      </c>
      <c r="O19" s="70">
        <f t="shared" ref="O19" si="7">N19*E19</f>
        <v>100</v>
      </c>
    </row>
    <row r="20" spans="1:15" s="25" customFormat="1" ht="16.8" thickBot="1" x14ac:dyDescent="0.25">
      <c r="A20" s="7"/>
      <c r="B20" s="86" t="s">
        <v>6</v>
      </c>
      <c r="C20" s="73" t="s">
        <v>170</v>
      </c>
      <c r="D20" s="72" t="s">
        <v>147</v>
      </c>
      <c r="E20" s="72">
        <v>50</v>
      </c>
      <c r="F20" s="72" t="s">
        <v>10</v>
      </c>
      <c r="G20" s="72" t="s">
        <v>20</v>
      </c>
      <c r="H20" s="72" t="s">
        <v>14</v>
      </c>
      <c r="I20" s="72" t="s">
        <v>21</v>
      </c>
      <c r="J20" s="73"/>
      <c r="K20" s="74">
        <f t="shared" si="3"/>
        <v>0</v>
      </c>
      <c r="L20" s="75"/>
      <c r="M20" s="72"/>
      <c r="N20" s="73">
        <f t="shared" si="4"/>
        <v>0</v>
      </c>
      <c r="O20" s="76">
        <f t="shared" si="0"/>
        <v>0</v>
      </c>
    </row>
    <row r="21" spans="1:15" s="8" customFormat="1" ht="16.2" x14ac:dyDescent="0.2">
      <c r="A21" s="7"/>
      <c r="B21" s="85" t="s">
        <v>158</v>
      </c>
      <c r="C21" s="16" t="s">
        <v>170</v>
      </c>
      <c r="D21" s="17" t="s">
        <v>147</v>
      </c>
      <c r="E21" s="17">
        <v>50</v>
      </c>
      <c r="F21" s="17" t="s">
        <v>10</v>
      </c>
      <c r="G21" s="17" t="s">
        <v>20</v>
      </c>
      <c r="H21" s="17" t="s">
        <v>14</v>
      </c>
      <c r="I21" s="17" t="s">
        <v>166</v>
      </c>
      <c r="J21" s="16">
        <v>8</v>
      </c>
      <c r="K21" s="62">
        <f t="shared" ref="K21:K30" si="8">J21*50</f>
        <v>400</v>
      </c>
      <c r="L21" s="21">
        <v>46508</v>
      </c>
      <c r="M21" s="17">
        <v>1</v>
      </c>
      <c r="N21" s="16">
        <f t="shared" si="4"/>
        <v>7</v>
      </c>
      <c r="O21" s="70">
        <f t="shared" si="0"/>
        <v>350</v>
      </c>
    </row>
    <row r="22" spans="1:15" s="25" customFormat="1" ht="16.2" x14ac:dyDescent="0.2">
      <c r="A22" s="7"/>
      <c r="B22" s="85" t="s">
        <v>158</v>
      </c>
      <c r="C22" s="16" t="s">
        <v>170</v>
      </c>
      <c r="D22" s="17" t="s">
        <v>147</v>
      </c>
      <c r="E22" s="17">
        <v>50</v>
      </c>
      <c r="F22" s="17" t="s">
        <v>10</v>
      </c>
      <c r="G22" s="17" t="s">
        <v>20</v>
      </c>
      <c r="H22" s="17" t="s">
        <v>14</v>
      </c>
      <c r="I22" s="17" t="s">
        <v>166</v>
      </c>
      <c r="J22" s="16">
        <v>5</v>
      </c>
      <c r="K22" s="62">
        <f t="shared" si="8"/>
        <v>250</v>
      </c>
      <c r="L22" s="21">
        <v>46813</v>
      </c>
      <c r="M22" s="17"/>
      <c r="N22" s="16">
        <f t="shared" si="4"/>
        <v>5</v>
      </c>
      <c r="O22" s="70">
        <f t="shared" si="0"/>
        <v>250</v>
      </c>
    </row>
    <row r="23" spans="1:15" s="25" customFormat="1" ht="16.2" x14ac:dyDescent="0.2">
      <c r="A23" s="7"/>
      <c r="B23" s="85" t="s">
        <v>158</v>
      </c>
      <c r="C23" s="16" t="s">
        <v>170</v>
      </c>
      <c r="D23" s="17" t="s">
        <v>147</v>
      </c>
      <c r="E23" s="17">
        <v>50</v>
      </c>
      <c r="F23" s="17" t="s">
        <v>10</v>
      </c>
      <c r="G23" s="17" t="s">
        <v>20</v>
      </c>
      <c r="H23" s="17" t="s">
        <v>14</v>
      </c>
      <c r="I23" s="17" t="s">
        <v>166</v>
      </c>
      <c r="J23" s="16">
        <v>5</v>
      </c>
      <c r="K23" s="62">
        <f t="shared" si="8"/>
        <v>250</v>
      </c>
      <c r="L23" s="21">
        <v>47150</v>
      </c>
      <c r="M23" s="17"/>
      <c r="N23" s="16">
        <f t="shared" si="4"/>
        <v>5</v>
      </c>
      <c r="O23" s="70">
        <f t="shared" si="0"/>
        <v>250</v>
      </c>
    </row>
    <row r="24" spans="1:15" s="25" customFormat="1" ht="16.2" x14ac:dyDescent="0.2">
      <c r="A24" s="7"/>
      <c r="B24" s="85" t="s">
        <v>158</v>
      </c>
      <c r="C24" s="16" t="s">
        <v>170</v>
      </c>
      <c r="D24" s="17" t="s">
        <v>64</v>
      </c>
      <c r="E24" s="17">
        <v>50</v>
      </c>
      <c r="F24" s="17" t="s">
        <v>10</v>
      </c>
      <c r="G24" s="17" t="s">
        <v>20</v>
      </c>
      <c r="H24" s="17" t="s">
        <v>14</v>
      </c>
      <c r="I24" s="17" t="s">
        <v>166</v>
      </c>
      <c r="J24" s="16"/>
      <c r="K24" s="62">
        <f t="shared" ref="K24" si="9">J24*50</f>
        <v>0</v>
      </c>
      <c r="L24" s="21"/>
      <c r="M24" s="17"/>
      <c r="N24" s="16">
        <f t="shared" ref="N24" si="10">J24-M24</f>
        <v>0</v>
      </c>
      <c r="O24" s="70">
        <f t="shared" ref="O24" si="11">N24*E24</f>
        <v>0</v>
      </c>
    </row>
    <row r="25" spans="1:15" s="25" customFormat="1" ht="16.8" thickBot="1" x14ac:dyDescent="0.25">
      <c r="A25" s="7"/>
      <c r="B25" s="86" t="s">
        <v>158</v>
      </c>
      <c r="C25" s="73" t="s">
        <v>170</v>
      </c>
      <c r="D25" s="72" t="s">
        <v>147</v>
      </c>
      <c r="E25" s="72">
        <v>50</v>
      </c>
      <c r="F25" s="72" t="s">
        <v>10</v>
      </c>
      <c r="G25" s="72" t="s">
        <v>20</v>
      </c>
      <c r="H25" s="72" t="s">
        <v>14</v>
      </c>
      <c r="I25" s="72" t="s">
        <v>166</v>
      </c>
      <c r="J25" s="73"/>
      <c r="K25" s="74">
        <f t="shared" si="8"/>
        <v>0</v>
      </c>
      <c r="L25" s="75"/>
      <c r="M25" s="72"/>
      <c r="N25" s="73">
        <f t="shared" si="4"/>
        <v>0</v>
      </c>
      <c r="O25" s="76">
        <f t="shared" si="0"/>
        <v>0</v>
      </c>
    </row>
    <row r="26" spans="1:15" s="8" customFormat="1" ht="16.2" x14ac:dyDescent="0.2">
      <c r="A26" s="7"/>
      <c r="B26" s="91" t="s">
        <v>4</v>
      </c>
      <c r="C26" s="65" t="s">
        <v>170</v>
      </c>
      <c r="D26" s="68" t="s">
        <v>147</v>
      </c>
      <c r="E26" s="68">
        <v>50</v>
      </c>
      <c r="F26" s="68" t="s">
        <v>10</v>
      </c>
      <c r="G26" s="68" t="s">
        <v>20</v>
      </c>
      <c r="H26" s="68" t="s">
        <v>14</v>
      </c>
      <c r="I26" s="68" t="s">
        <v>32</v>
      </c>
      <c r="J26" s="65">
        <v>9</v>
      </c>
      <c r="K26" s="66">
        <f t="shared" si="8"/>
        <v>450</v>
      </c>
      <c r="L26" s="67">
        <v>46569</v>
      </c>
      <c r="M26" s="68">
        <v>1</v>
      </c>
      <c r="N26" s="65">
        <f t="shared" si="4"/>
        <v>8</v>
      </c>
      <c r="O26" s="69">
        <f t="shared" si="0"/>
        <v>400</v>
      </c>
    </row>
    <row r="27" spans="1:15" s="8" customFormat="1" ht="16.2" x14ac:dyDescent="0.2">
      <c r="A27" s="7"/>
      <c r="B27" s="85" t="s">
        <v>4</v>
      </c>
      <c r="C27" s="16" t="s">
        <v>170</v>
      </c>
      <c r="D27" s="17" t="s">
        <v>147</v>
      </c>
      <c r="E27" s="17">
        <v>50</v>
      </c>
      <c r="F27" s="17" t="s">
        <v>10</v>
      </c>
      <c r="G27" s="17" t="s">
        <v>20</v>
      </c>
      <c r="H27" s="17" t="s">
        <v>14</v>
      </c>
      <c r="I27" s="17" t="s">
        <v>32</v>
      </c>
      <c r="J27" s="16">
        <v>5</v>
      </c>
      <c r="K27" s="62">
        <f t="shared" si="8"/>
        <v>250</v>
      </c>
      <c r="L27" s="21">
        <v>46784</v>
      </c>
      <c r="M27" s="17"/>
      <c r="N27" s="16">
        <f t="shared" si="4"/>
        <v>5</v>
      </c>
      <c r="O27" s="70">
        <f t="shared" si="0"/>
        <v>250</v>
      </c>
    </row>
    <row r="28" spans="1:15" s="25" customFormat="1" ht="16.2" x14ac:dyDescent="0.2">
      <c r="A28" s="7"/>
      <c r="B28" s="85" t="s">
        <v>4</v>
      </c>
      <c r="C28" s="16" t="s">
        <v>170</v>
      </c>
      <c r="D28" s="17" t="s">
        <v>147</v>
      </c>
      <c r="E28" s="17">
        <v>50</v>
      </c>
      <c r="F28" s="17" t="s">
        <v>10</v>
      </c>
      <c r="G28" s="17" t="s">
        <v>20</v>
      </c>
      <c r="H28" s="17" t="s">
        <v>14</v>
      </c>
      <c r="I28" s="17" t="s">
        <v>32</v>
      </c>
      <c r="J28" s="16">
        <v>5</v>
      </c>
      <c r="K28" s="62">
        <f t="shared" si="8"/>
        <v>250</v>
      </c>
      <c r="L28" s="21">
        <v>47178</v>
      </c>
      <c r="M28" s="17"/>
      <c r="N28" s="16">
        <f t="shared" si="4"/>
        <v>5</v>
      </c>
      <c r="O28" s="70">
        <f t="shared" si="0"/>
        <v>250</v>
      </c>
    </row>
    <row r="29" spans="1:15" s="25" customFormat="1" ht="16.2" x14ac:dyDescent="0.2">
      <c r="A29" s="7"/>
      <c r="B29" s="85" t="s">
        <v>4</v>
      </c>
      <c r="C29" s="16" t="s">
        <v>170</v>
      </c>
      <c r="D29" s="17" t="s">
        <v>147</v>
      </c>
      <c r="E29" s="17">
        <v>50</v>
      </c>
      <c r="F29" s="17" t="s">
        <v>10</v>
      </c>
      <c r="G29" s="17" t="s">
        <v>20</v>
      </c>
      <c r="H29" s="17" t="s">
        <v>14</v>
      </c>
      <c r="I29" s="17" t="s">
        <v>32</v>
      </c>
      <c r="J29" s="16">
        <v>4</v>
      </c>
      <c r="K29" s="62">
        <f t="shared" si="8"/>
        <v>200</v>
      </c>
      <c r="L29" s="118">
        <v>47453</v>
      </c>
      <c r="M29" s="17"/>
      <c r="N29" s="16">
        <f t="shared" si="4"/>
        <v>4</v>
      </c>
      <c r="O29" s="70">
        <f t="shared" si="0"/>
        <v>200</v>
      </c>
    </row>
    <row r="30" spans="1:15" s="25" customFormat="1" ht="16.8" thickBot="1" x14ac:dyDescent="0.25">
      <c r="A30" s="7"/>
      <c r="B30" s="86" t="s">
        <v>4</v>
      </c>
      <c r="C30" s="73" t="s">
        <v>170</v>
      </c>
      <c r="D30" s="72" t="s">
        <v>147</v>
      </c>
      <c r="E30" s="72">
        <v>50</v>
      </c>
      <c r="F30" s="72" t="s">
        <v>10</v>
      </c>
      <c r="G30" s="72" t="s">
        <v>20</v>
      </c>
      <c r="H30" s="72" t="s">
        <v>14</v>
      </c>
      <c r="I30" s="72" t="s">
        <v>32</v>
      </c>
      <c r="J30" s="73"/>
      <c r="K30" s="74">
        <f t="shared" si="8"/>
        <v>0</v>
      </c>
      <c r="L30" s="75"/>
      <c r="M30" s="72"/>
      <c r="N30" s="73">
        <f t="shared" si="4"/>
        <v>0</v>
      </c>
      <c r="O30" s="76">
        <f t="shared" si="0"/>
        <v>0</v>
      </c>
    </row>
    <row r="31" spans="1:15" s="25" customFormat="1" ht="16.2" x14ac:dyDescent="0.2">
      <c r="A31" s="7"/>
      <c r="B31" s="91" t="s">
        <v>159</v>
      </c>
      <c r="C31" s="65" t="s">
        <v>170</v>
      </c>
      <c r="D31" s="68" t="s">
        <v>147</v>
      </c>
      <c r="E31" s="68">
        <v>50</v>
      </c>
      <c r="F31" s="68" t="s">
        <v>124</v>
      </c>
      <c r="G31" s="68" t="s">
        <v>20</v>
      </c>
      <c r="H31" s="68" t="s">
        <v>14</v>
      </c>
      <c r="I31" s="68" t="s">
        <v>31</v>
      </c>
      <c r="J31" s="65">
        <v>5</v>
      </c>
      <c r="K31" s="66">
        <f t="shared" ref="K31:K33" si="12">J31*50</f>
        <v>250</v>
      </c>
      <c r="L31" s="67">
        <v>46722</v>
      </c>
      <c r="M31" s="68"/>
      <c r="N31" s="65">
        <f t="shared" ref="N31:N32" si="13">J31-M31</f>
        <v>5</v>
      </c>
      <c r="O31" s="69">
        <f t="shared" si="0"/>
        <v>250</v>
      </c>
    </row>
    <row r="32" spans="1:15" s="25" customFormat="1" ht="16.2" x14ac:dyDescent="0.2">
      <c r="A32" s="7"/>
      <c r="B32" s="85" t="s">
        <v>159</v>
      </c>
      <c r="C32" s="16" t="s">
        <v>170</v>
      </c>
      <c r="D32" s="17" t="s">
        <v>147</v>
      </c>
      <c r="E32" s="17">
        <v>50</v>
      </c>
      <c r="F32" s="17" t="s">
        <v>124</v>
      </c>
      <c r="G32" s="17" t="s">
        <v>20</v>
      </c>
      <c r="H32" s="17" t="s">
        <v>14</v>
      </c>
      <c r="I32" s="17" t="s">
        <v>31</v>
      </c>
      <c r="J32" s="16"/>
      <c r="K32" s="62">
        <f t="shared" si="12"/>
        <v>0</v>
      </c>
      <c r="L32" s="21"/>
      <c r="M32" s="17"/>
      <c r="N32" s="16">
        <f t="shared" si="13"/>
        <v>0</v>
      </c>
      <c r="O32" s="70">
        <f t="shared" si="0"/>
        <v>0</v>
      </c>
    </row>
    <row r="33" spans="1:15" s="25" customFormat="1" ht="16.8" thickBot="1" x14ac:dyDescent="0.25">
      <c r="A33" s="7"/>
      <c r="B33" s="86" t="s">
        <v>159</v>
      </c>
      <c r="C33" s="73" t="s">
        <v>170</v>
      </c>
      <c r="D33" s="72" t="s">
        <v>147</v>
      </c>
      <c r="E33" s="72">
        <v>50</v>
      </c>
      <c r="F33" s="72" t="s">
        <v>124</v>
      </c>
      <c r="G33" s="72" t="s">
        <v>20</v>
      </c>
      <c r="H33" s="72" t="s">
        <v>14</v>
      </c>
      <c r="I33" s="72" t="s">
        <v>31</v>
      </c>
      <c r="J33" s="73"/>
      <c r="K33" s="74">
        <f t="shared" si="12"/>
        <v>0</v>
      </c>
      <c r="L33" s="75"/>
      <c r="M33" s="72"/>
      <c r="N33" s="73">
        <f>J33-M33</f>
        <v>0</v>
      </c>
      <c r="O33" s="76">
        <f t="shared" si="0"/>
        <v>0</v>
      </c>
    </row>
    <row r="34" spans="1:15" s="8" customFormat="1" ht="16.8" thickBot="1" x14ac:dyDescent="0.25">
      <c r="A34" s="7"/>
      <c r="B34" s="9"/>
      <c r="C34" s="9"/>
      <c r="D34" s="9"/>
      <c r="E34" s="9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s="8" customFormat="1" ht="16.8" thickBot="1" x14ac:dyDescent="0.25">
      <c r="A35" s="7"/>
      <c r="B35" s="112"/>
      <c r="C35" s="112"/>
      <c r="D35" s="112"/>
      <c r="E35" s="112"/>
      <c r="F35"/>
      <c r="G35"/>
      <c r="H35"/>
      <c r="I35"/>
      <c r="J35"/>
      <c r="K35"/>
      <c r="L35"/>
      <c r="M35" s="7"/>
      <c r="N35" s="14" t="s">
        <v>29</v>
      </c>
      <c r="O35" s="57">
        <f>SUM(O9:O33)</f>
        <v>5750</v>
      </c>
    </row>
    <row r="36" spans="1:15" x14ac:dyDescent="0.2">
      <c r="B36" s="112"/>
      <c r="C36" s="112"/>
      <c r="D36" s="112"/>
      <c r="E36" s="112"/>
    </row>
    <row r="37" spans="1:15" ht="16.2" x14ac:dyDescent="0.2">
      <c r="N37" s="49"/>
      <c r="O37" s="50"/>
    </row>
    <row r="39" spans="1:15" s="25" customFormat="1" ht="19.8" thickBot="1" x14ac:dyDescent="0.25">
      <c r="A39" s="127" t="s">
        <v>139</v>
      </c>
      <c r="B39" s="127"/>
      <c r="C39" s="127"/>
      <c r="D39" s="127"/>
      <c r="E39" s="127"/>
      <c r="F39" s="127"/>
      <c r="G39" s="127"/>
      <c r="H39" s="127"/>
      <c r="I39" s="127"/>
      <c r="J39" s="127"/>
      <c r="K39" s="7"/>
      <c r="L39" s="7"/>
      <c r="M39" s="7"/>
      <c r="N39" s="7"/>
      <c r="O39" s="7"/>
    </row>
    <row r="40" spans="1:15" s="42" customFormat="1" ht="16.8" thickBot="1" x14ac:dyDescent="0.25">
      <c r="A40" s="44"/>
      <c r="B40" s="77" t="s">
        <v>8</v>
      </c>
      <c r="C40" s="78" t="s">
        <v>169</v>
      </c>
      <c r="D40" s="78" t="s">
        <v>145</v>
      </c>
      <c r="E40" s="78" t="s">
        <v>160</v>
      </c>
      <c r="F40" s="78" t="s">
        <v>9</v>
      </c>
      <c r="G40" s="78" t="s">
        <v>24</v>
      </c>
      <c r="H40" s="78" t="s">
        <v>11</v>
      </c>
      <c r="I40" s="78" t="s">
        <v>22</v>
      </c>
      <c r="J40" s="78" t="s">
        <v>18</v>
      </c>
      <c r="K40" s="78" t="s">
        <v>17</v>
      </c>
      <c r="L40" s="78" t="s">
        <v>16</v>
      </c>
      <c r="M40" s="78" t="s">
        <v>19</v>
      </c>
      <c r="N40" s="78" t="s">
        <v>57</v>
      </c>
      <c r="O40" s="79" t="s">
        <v>17</v>
      </c>
    </row>
    <row r="41" spans="1:15" s="25" customFormat="1" ht="17.25" customHeight="1" x14ac:dyDescent="0.2">
      <c r="A41" s="10"/>
      <c r="B41" s="80" t="s">
        <v>178</v>
      </c>
      <c r="C41" s="68" t="s">
        <v>170</v>
      </c>
      <c r="D41" s="68" t="s">
        <v>64</v>
      </c>
      <c r="E41" s="84">
        <v>30</v>
      </c>
      <c r="F41" s="68" t="s">
        <v>132</v>
      </c>
      <c r="G41" s="68" t="s">
        <v>134</v>
      </c>
      <c r="H41" s="68" t="s">
        <v>133</v>
      </c>
      <c r="I41" s="68" t="s">
        <v>135</v>
      </c>
      <c r="J41" s="68">
        <v>10</v>
      </c>
      <c r="K41" s="66">
        <f>J41*30</f>
        <v>300</v>
      </c>
      <c r="L41" s="90">
        <v>46813</v>
      </c>
      <c r="M41" s="68"/>
      <c r="N41" s="65">
        <f>J41-M41</f>
        <v>10</v>
      </c>
      <c r="O41" s="69">
        <f>N41*E41</f>
        <v>300</v>
      </c>
    </row>
    <row r="42" spans="1:15" s="25" customFormat="1" ht="16.2" x14ac:dyDescent="0.2">
      <c r="A42" s="10"/>
      <c r="B42" s="81" t="s">
        <v>178</v>
      </c>
      <c r="C42" s="17" t="s">
        <v>170</v>
      </c>
      <c r="D42" s="17" t="s">
        <v>147</v>
      </c>
      <c r="E42" s="83">
        <v>30</v>
      </c>
      <c r="F42" s="17" t="s">
        <v>132</v>
      </c>
      <c r="G42" s="17" t="s">
        <v>134</v>
      </c>
      <c r="H42" s="17" t="s">
        <v>133</v>
      </c>
      <c r="I42" s="17" t="s">
        <v>135</v>
      </c>
      <c r="J42" s="17">
        <v>6</v>
      </c>
      <c r="K42" s="62">
        <f>J42*30</f>
        <v>180</v>
      </c>
      <c r="L42" s="15">
        <v>47150</v>
      </c>
      <c r="M42" s="62"/>
      <c r="N42" s="16">
        <f>J42-M42</f>
        <v>6</v>
      </c>
      <c r="O42" s="70">
        <f>N42*E42</f>
        <v>180</v>
      </c>
    </row>
    <row r="43" spans="1:15" s="25" customFormat="1" ht="16.2" x14ac:dyDescent="0.2">
      <c r="A43" s="10"/>
      <c r="B43" s="81" t="s">
        <v>178</v>
      </c>
      <c r="C43" s="17" t="s">
        <v>170</v>
      </c>
      <c r="D43" s="17" t="s">
        <v>147</v>
      </c>
      <c r="E43" s="83">
        <v>30</v>
      </c>
      <c r="F43" s="17" t="s">
        <v>132</v>
      </c>
      <c r="G43" s="17" t="s">
        <v>134</v>
      </c>
      <c r="H43" s="17" t="s">
        <v>133</v>
      </c>
      <c r="I43" s="17" t="s">
        <v>135</v>
      </c>
      <c r="J43" s="17">
        <v>12</v>
      </c>
      <c r="K43" s="62">
        <f t="shared" ref="K43:K54" si="14">J43*30</f>
        <v>360</v>
      </c>
      <c r="L43" s="118">
        <v>47574</v>
      </c>
      <c r="M43" s="62"/>
      <c r="N43" s="16">
        <f t="shared" ref="N43:N54" si="15">J43-M43</f>
        <v>12</v>
      </c>
      <c r="O43" s="70">
        <f t="shared" ref="O43:O54" si="16">N43*E43</f>
        <v>360</v>
      </c>
    </row>
    <row r="44" spans="1:15" s="25" customFormat="1" ht="16.2" x14ac:dyDescent="0.2">
      <c r="A44" s="10"/>
      <c r="B44" s="81" t="s">
        <v>178</v>
      </c>
      <c r="C44" s="17" t="s">
        <v>170</v>
      </c>
      <c r="D44" s="17" t="s">
        <v>147</v>
      </c>
      <c r="E44" s="83">
        <v>30</v>
      </c>
      <c r="F44" s="17" t="s">
        <v>132</v>
      </c>
      <c r="G44" s="17" t="s">
        <v>134</v>
      </c>
      <c r="H44" s="17" t="s">
        <v>133</v>
      </c>
      <c r="I44" s="17" t="s">
        <v>135</v>
      </c>
      <c r="J44" s="17"/>
      <c r="K44" s="62">
        <f t="shared" si="14"/>
        <v>0</v>
      </c>
      <c r="L44" s="15"/>
      <c r="M44" s="62"/>
      <c r="N44" s="16">
        <f t="shared" si="15"/>
        <v>0</v>
      </c>
      <c r="O44" s="70">
        <f t="shared" si="16"/>
        <v>0</v>
      </c>
    </row>
    <row r="45" spans="1:15" s="25" customFormat="1" ht="16.8" thickBot="1" x14ac:dyDescent="0.25">
      <c r="A45" s="10"/>
      <c r="B45" s="71" t="s">
        <v>178</v>
      </c>
      <c r="C45" s="72" t="s">
        <v>170</v>
      </c>
      <c r="D45" s="72" t="s">
        <v>64</v>
      </c>
      <c r="E45" s="82">
        <v>30</v>
      </c>
      <c r="F45" s="72" t="s">
        <v>132</v>
      </c>
      <c r="G45" s="72" t="s">
        <v>134</v>
      </c>
      <c r="H45" s="72" t="s">
        <v>133</v>
      </c>
      <c r="I45" s="72" t="s">
        <v>135</v>
      </c>
      <c r="J45" s="72"/>
      <c r="K45" s="74">
        <f t="shared" si="14"/>
        <v>0</v>
      </c>
      <c r="L45" s="92"/>
      <c r="M45" s="74"/>
      <c r="N45" s="73">
        <f t="shared" si="15"/>
        <v>0</v>
      </c>
      <c r="O45" s="76">
        <f t="shared" si="16"/>
        <v>0</v>
      </c>
    </row>
    <row r="46" spans="1:15" s="25" customFormat="1" ht="16.2" customHeight="1" x14ac:dyDescent="0.2">
      <c r="A46" s="10"/>
      <c r="B46" s="80" t="s">
        <v>179</v>
      </c>
      <c r="C46" s="68" t="s">
        <v>170</v>
      </c>
      <c r="D46" s="68" t="s">
        <v>64</v>
      </c>
      <c r="E46" s="84">
        <v>30</v>
      </c>
      <c r="F46" s="68" t="s">
        <v>132</v>
      </c>
      <c r="G46" s="68" t="s">
        <v>134</v>
      </c>
      <c r="H46" s="68" t="s">
        <v>133</v>
      </c>
      <c r="I46" s="68" t="s">
        <v>136</v>
      </c>
      <c r="J46" s="68">
        <v>9</v>
      </c>
      <c r="K46" s="66">
        <f>J46*30</f>
        <v>270</v>
      </c>
      <c r="L46" s="90">
        <v>46784</v>
      </c>
      <c r="M46" s="68"/>
      <c r="N46" s="65">
        <f>J46-M46</f>
        <v>9</v>
      </c>
      <c r="O46" s="69">
        <f>N46*E46</f>
        <v>270</v>
      </c>
    </row>
    <row r="47" spans="1:15" s="25" customFormat="1" ht="16.2" x14ac:dyDescent="0.2">
      <c r="A47" s="10"/>
      <c r="B47" s="81" t="s">
        <v>179</v>
      </c>
      <c r="C47" s="17" t="s">
        <v>170</v>
      </c>
      <c r="D47" s="17" t="s">
        <v>64</v>
      </c>
      <c r="E47" s="83">
        <v>30</v>
      </c>
      <c r="F47" s="17" t="s">
        <v>132</v>
      </c>
      <c r="G47" s="17" t="s">
        <v>134</v>
      </c>
      <c r="H47" s="17" t="s">
        <v>133</v>
      </c>
      <c r="I47" s="17" t="s">
        <v>136</v>
      </c>
      <c r="J47" s="17">
        <v>4</v>
      </c>
      <c r="K47" s="62">
        <f t="shared" si="14"/>
        <v>120</v>
      </c>
      <c r="L47" s="15">
        <v>47088</v>
      </c>
      <c r="M47" s="17"/>
      <c r="N47" s="16">
        <f t="shared" si="15"/>
        <v>4</v>
      </c>
      <c r="O47" s="70">
        <f t="shared" si="16"/>
        <v>120</v>
      </c>
    </row>
    <row r="48" spans="1:15" s="25" customFormat="1" ht="16.2" x14ac:dyDescent="0.2">
      <c r="A48" s="10"/>
      <c r="B48" s="81" t="s">
        <v>179</v>
      </c>
      <c r="C48" s="17" t="s">
        <v>170</v>
      </c>
      <c r="D48" s="17" t="s">
        <v>64</v>
      </c>
      <c r="E48" s="83">
        <v>30</v>
      </c>
      <c r="F48" s="17" t="s">
        <v>132</v>
      </c>
      <c r="G48" s="17" t="s">
        <v>134</v>
      </c>
      <c r="H48" s="17" t="s">
        <v>133</v>
      </c>
      <c r="I48" s="17" t="s">
        <v>136</v>
      </c>
      <c r="J48" s="17">
        <v>11</v>
      </c>
      <c r="K48" s="62">
        <f t="shared" si="14"/>
        <v>330</v>
      </c>
      <c r="L48" s="118">
        <v>47515</v>
      </c>
      <c r="M48" s="17"/>
      <c r="N48" s="16">
        <f t="shared" si="15"/>
        <v>11</v>
      </c>
      <c r="O48" s="70">
        <f t="shared" si="16"/>
        <v>330</v>
      </c>
    </row>
    <row r="49" spans="1:15" s="25" customFormat="1" ht="16.2" x14ac:dyDescent="0.2">
      <c r="A49" s="10"/>
      <c r="B49" s="81" t="s">
        <v>179</v>
      </c>
      <c r="C49" s="17" t="s">
        <v>170</v>
      </c>
      <c r="D49" s="17" t="s">
        <v>64</v>
      </c>
      <c r="E49" s="83">
        <v>30</v>
      </c>
      <c r="F49" s="17" t="s">
        <v>132</v>
      </c>
      <c r="G49" s="17" t="s">
        <v>134</v>
      </c>
      <c r="H49" s="17" t="s">
        <v>133</v>
      </c>
      <c r="I49" s="17" t="s">
        <v>136</v>
      </c>
      <c r="J49" s="17"/>
      <c r="K49" s="62">
        <f t="shared" si="14"/>
        <v>0</v>
      </c>
      <c r="L49" s="22"/>
      <c r="M49" s="62"/>
      <c r="N49" s="16">
        <f t="shared" si="15"/>
        <v>0</v>
      </c>
      <c r="O49" s="70">
        <f t="shared" si="16"/>
        <v>0</v>
      </c>
    </row>
    <row r="50" spans="1:15" s="25" customFormat="1" ht="16.8" thickBot="1" x14ac:dyDescent="0.25">
      <c r="A50" s="10"/>
      <c r="B50" s="71" t="s">
        <v>179</v>
      </c>
      <c r="C50" s="72" t="s">
        <v>170</v>
      </c>
      <c r="D50" s="72" t="s">
        <v>64</v>
      </c>
      <c r="E50" s="82">
        <v>30</v>
      </c>
      <c r="F50" s="72" t="s">
        <v>132</v>
      </c>
      <c r="G50" s="72" t="s">
        <v>134</v>
      </c>
      <c r="H50" s="72" t="s">
        <v>133</v>
      </c>
      <c r="I50" s="72" t="s">
        <v>136</v>
      </c>
      <c r="J50" s="72"/>
      <c r="K50" s="74">
        <f t="shared" si="14"/>
        <v>0</v>
      </c>
      <c r="L50" s="92"/>
      <c r="M50" s="74"/>
      <c r="N50" s="73">
        <f t="shared" si="15"/>
        <v>0</v>
      </c>
      <c r="O50" s="76">
        <f t="shared" si="16"/>
        <v>0</v>
      </c>
    </row>
    <row r="51" spans="1:15" ht="17.25" customHeight="1" x14ac:dyDescent="0.2">
      <c r="A51" s="12"/>
      <c r="B51" s="80" t="s">
        <v>180</v>
      </c>
      <c r="C51" s="68" t="s">
        <v>170</v>
      </c>
      <c r="D51" s="68" t="s">
        <v>64</v>
      </c>
      <c r="E51" s="84">
        <v>30</v>
      </c>
      <c r="F51" s="68" t="s">
        <v>132</v>
      </c>
      <c r="G51" s="68" t="s">
        <v>134</v>
      </c>
      <c r="H51" s="68" t="s">
        <v>133</v>
      </c>
      <c r="I51" s="68" t="s">
        <v>137</v>
      </c>
      <c r="J51" s="68">
        <v>6</v>
      </c>
      <c r="K51" s="66">
        <f t="shared" si="14"/>
        <v>180</v>
      </c>
      <c r="L51" s="93">
        <v>47119</v>
      </c>
      <c r="M51" s="68"/>
      <c r="N51" s="65">
        <f t="shared" si="15"/>
        <v>6</v>
      </c>
      <c r="O51" s="69">
        <f t="shared" si="16"/>
        <v>180</v>
      </c>
    </row>
    <row r="52" spans="1:15" ht="16.2" x14ac:dyDescent="0.2">
      <c r="A52" s="12"/>
      <c r="B52" s="81" t="s">
        <v>180</v>
      </c>
      <c r="C52" s="17" t="s">
        <v>170</v>
      </c>
      <c r="D52" s="17" t="s">
        <v>64</v>
      </c>
      <c r="E52" s="83">
        <v>30</v>
      </c>
      <c r="F52" s="17" t="s">
        <v>132</v>
      </c>
      <c r="G52" s="17" t="s">
        <v>134</v>
      </c>
      <c r="H52" s="17" t="s">
        <v>133</v>
      </c>
      <c r="I52" s="17" t="s">
        <v>137</v>
      </c>
      <c r="J52" s="17">
        <v>11</v>
      </c>
      <c r="K52" s="62">
        <f t="shared" si="14"/>
        <v>330</v>
      </c>
      <c r="L52" s="118">
        <v>47604</v>
      </c>
      <c r="M52" s="17"/>
      <c r="N52" s="16">
        <f t="shared" si="15"/>
        <v>11</v>
      </c>
      <c r="O52" s="70">
        <f t="shared" si="16"/>
        <v>330</v>
      </c>
    </row>
    <row r="53" spans="1:15" ht="16.2" x14ac:dyDescent="0.2">
      <c r="A53" s="12"/>
      <c r="B53" s="81" t="s">
        <v>180</v>
      </c>
      <c r="C53" s="17" t="s">
        <v>170</v>
      </c>
      <c r="D53" s="17" t="s">
        <v>147</v>
      </c>
      <c r="E53" s="83">
        <v>30</v>
      </c>
      <c r="F53" s="17" t="s">
        <v>132</v>
      </c>
      <c r="G53" s="17" t="s">
        <v>134</v>
      </c>
      <c r="H53" s="17" t="s">
        <v>133</v>
      </c>
      <c r="I53" s="17" t="s">
        <v>137</v>
      </c>
      <c r="J53" s="17"/>
      <c r="K53" s="62">
        <f t="shared" si="14"/>
        <v>0</v>
      </c>
      <c r="L53" s="15"/>
      <c r="M53" s="17"/>
      <c r="N53" s="16">
        <f t="shared" si="15"/>
        <v>0</v>
      </c>
      <c r="O53" s="70">
        <f t="shared" si="16"/>
        <v>0</v>
      </c>
    </row>
    <row r="54" spans="1:15" ht="16.8" thickBot="1" x14ac:dyDescent="0.25">
      <c r="A54" s="12"/>
      <c r="B54" s="71" t="s">
        <v>180</v>
      </c>
      <c r="C54" s="72" t="s">
        <v>170</v>
      </c>
      <c r="D54" s="72" t="s">
        <v>147</v>
      </c>
      <c r="E54" s="82">
        <v>30</v>
      </c>
      <c r="F54" s="72" t="s">
        <v>132</v>
      </c>
      <c r="G54" s="72" t="s">
        <v>134</v>
      </c>
      <c r="H54" s="72" t="s">
        <v>133</v>
      </c>
      <c r="I54" s="72" t="s">
        <v>137</v>
      </c>
      <c r="J54" s="72"/>
      <c r="K54" s="74">
        <f t="shared" si="14"/>
        <v>0</v>
      </c>
      <c r="L54" s="92"/>
      <c r="M54" s="72"/>
      <c r="N54" s="73">
        <f t="shared" si="15"/>
        <v>0</v>
      </c>
      <c r="O54" s="76">
        <f t="shared" si="16"/>
        <v>0</v>
      </c>
    </row>
    <row r="55" spans="1:15" ht="16.8" thickBot="1" x14ac:dyDescent="0.25">
      <c r="A55" s="12"/>
      <c r="B55" s="19"/>
      <c r="C55" s="19"/>
      <c r="D55" s="19"/>
      <c r="E55" s="19"/>
      <c r="F55" s="19"/>
      <c r="G55" s="19"/>
      <c r="H55" s="19"/>
      <c r="I55" s="19"/>
      <c r="J55" s="20"/>
      <c r="K55" s="28"/>
      <c r="L55" s="23"/>
      <c r="M55" s="20"/>
      <c r="N55" s="29"/>
      <c r="O55" s="20"/>
    </row>
    <row r="56" spans="1:15" ht="16.8" thickBot="1" x14ac:dyDescent="0.25">
      <c r="A56" s="12"/>
      <c r="B56" s="40"/>
      <c r="C56" s="102"/>
      <c r="D56" s="61"/>
      <c r="E56" s="61"/>
      <c r="F56" s="12"/>
      <c r="G56" s="12"/>
      <c r="H56" s="12"/>
      <c r="I56" s="12"/>
      <c r="J56" s="12"/>
      <c r="K56" s="12"/>
      <c r="L56" s="12"/>
      <c r="M56" s="12"/>
      <c r="N56" s="13" t="s">
        <v>29</v>
      </c>
      <c r="O56" s="56">
        <f>SUM(O41:O54)</f>
        <v>2070</v>
      </c>
    </row>
    <row r="57" spans="1:15" s="25" customFormat="1" ht="16.2" x14ac:dyDescent="0.2">
      <c r="A57" s="7"/>
      <c r="B57" s="46"/>
      <c r="C57" s="46"/>
      <c r="D57" s="46"/>
      <c r="E57" s="46"/>
      <c r="F57" s="46"/>
      <c r="G57" s="46"/>
      <c r="H57" s="46"/>
      <c r="I57" s="46"/>
      <c r="J57" s="47"/>
      <c r="K57" s="47"/>
      <c r="L57" s="48"/>
      <c r="M57" s="7"/>
      <c r="N57" s="7"/>
      <c r="O57" s="47"/>
    </row>
    <row r="58" spans="1:15" s="25" customFormat="1" ht="16.2" x14ac:dyDescent="0.2">
      <c r="A58" s="7"/>
      <c r="B58" s="46"/>
      <c r="C58" s="46"/>
      <c r="D58" s="46"/>
      <c r="E58" s="46"/>
      <c r="F58" s="46"/>
      <c r="G58" s="46"/>
      <c r="H58" s="46"/>
      <c r="I58" s="46"/>
      <c r="J58" s="47"/>
      <c r="K58" s="47"/>
      <c r="L58" s="48"/>
      <c r="M58" s="7"/>
      <c r="N58" s="7"/>
      <c r="O58" s="47"/>
    </row>
    <row r="59" spans="1:15" s="8" customFormat="1" ht="19.8" thickBot="1" x14ac:dyDescent="0.25">
      <c r="A59" s="127" t="s">
        <v>140</v>
      </c>
      <c r="B59" s="127"/>
      <c r="C59" s="127"/>
      <c r="D59" s="127"/>
      <c r="E59" s="127"/>
      <c r="F59" s="127"/>
      <c r="G59" s="127"/>
      <c r="H59" s="127"/>
      <c r="I59" s="127"/>
      <c r="J59" s="127"/>
      <c r="K59" s="7"/>
      <c r="L59" s="7"/>
      <c r="M59" s="7"/>
      <c r="N59" s="7"/>
      <c r="O59" s="7"/>
    </row>
    <row r="60" spans="1:15" s="6" customFormat="1" ht="16.8" thickBot="1" x14ac:dyDescent="0.25">
      <c r="A60" s="5"/>
      <c r="B60" s="77" t="s">
        <v>8</v>
      </c>
      <c r="C60" s="78" t="s">
        <v>169</v>
      </c>
      <c r="D60" s="78" t="s">
        <v>145</v>
      </c>
      <c r="E60" s="78" t="s">
        <v>160</v>
      </c>
      <c r="F60" s="78" t="s">
        <v>9</v>
      </c>
      <c r="G60" s="78" t="s">
        <v>24</v>
      </c>
      <c r="H60" s="78" t="s">
        <v>11</v>
      </c>
      <c r="I60" s="78" t="s">
        <v>22</v>
      </c>
      <c r="J60" s="78" t="s">
        <v>18</v>
      </c>
      <c r="K60" s="78" t="s">
        <v>17</v>
      </c>
      <c r="L60" s="78" t="s">
        <v>16</v>
      </c>
      <c r="M60" s="78" t="s">
        <v>19</v>
      </c>
      <c r="N60" s="78" t="s">
        <v>57</v>
      </c>
      <c r="O60" s="79" t="s">
        <v>17</v>
      </c>
    </row>
    <row r="61" spans="1:15" s="8" customFormat="1" ht="16.2" x14ac:dyDescent="0.2">
      <c r="A61" s="10"/>
      <c r="B61" s="80" t="s">
        <v>6</v>
      </c>
      <c r="C61" s="106" t="s">
        <v>171</v>
      </c>
      <c r="D61" s="68" t="s">
        <v>147</v>
      </c>
      <c r="E61" s="68">
        <v>50</v>
      </c>
      <c r="F61" s="68" t="s">
        <v>23</v>
      </c>
      <c r="G61" s="68" t="s">
        <v>25</v>
      </c>
      <c r="H61" s="68" t="s">
        <v>26</v>
      </c>
      <c r="I61" s="68" t="s">
        <v>21</v>
      </c>
      <c r="J61" s="68">
        <v>18</v>
      </c>
      <c r="K61" s="66">
        <f>J61*50</f>
        <v>900</v>
      </c>
      <c r="L61" s="90">
        <v>45658</v>
      </c>
      <c r="M61" s="66">
        <v>18</v>
      </c>
      <c r="N61" s="65">
        <f>J61-M61</f>
        <v>0</v>
      </c>
      <c r="O61" s="97">
        <f>N61*E61</f>
        <v>0</v>
      </c>
    </row>
    <row r="62" spans="1:15" s="25" customFormat="1" ht="16.2" x14ac:dyDescent="0.2">
      <c r="A62" s="10"/>
      <c r="B62" s="81" t="s">
        <v>6</v>
      </c>
      <c r="C62" s="17" t="s">
        <v>170</v>
      </c>
      <c r="D62" s="17" t="s">
        <v>64</v>
      </c>
      <c r="E62" s="17">
        <v>50</v>
      </c>
      <c r="F62" s="17" t="s">
        <v>23</v>
      </c>
      <c r="G62" s="17" t="s">
        <v>25</v>
      </c>
      <c r="H62" s="17" t="s">
        <v>26</v>
      </c>
      <c r="I62" s="17" t="s">
        <v>21</v>
      </c>
      <c r="J62" s="17">
        <v>14</v>
      </c>
      <c r="K62" s="27">
        <f>J62*50</f>
        <v>700</v>
      </c>
      <c r="L62" s="15">
        <v>46023</v>
      </c>
      <c r="M62" s="17">
        <v>5</v>
      </c>
      <c r="N62" s="16">
        <f>J62-M62</f>
        <v>9</v>
      </c>
      <c r="O62" s="94">
        <f>N62*E62</f>
        <v>450</v>
      </c>
    </row>
    <row r="63" spans="1:15" s="8" customFormat="1" ht="16.2" x14ac:dyDescent="0.2">
      <c r="A63" s="10"/>
      <c r="B63" s="81" t="s">
        <v>6</v>
      </c>
      <c r="C63" s="17" t="s">
        <v>170</v>
      </c>
      <c r="D63" s="17" t="s">
        <v>147</v>
      </c>
      <c r="E63" s="17">
        <v>50</v>
      </c>
      <c r="F63" s="17" t="s">
        <v>23</v>
      </c>
      <c r="G63" s="17" t="s">
        <v>25</v>
      </c>
      <c r="H63" s="17" t="s">
        <v>26</v>
      </c>
      <c r="I63" s="17" t="s">
        <v>21</v>
      </c>
      <c r="J63" s="17">
        <v>18</v>
      </c>
      <c r="K63" s="62">
        <f>J63*50</f>
        <v>900</v>
      </c>
      <c r="L63" s="15">
        <v>46600</v>
      </c>
      <c r="M63" s="62"/>
      <c r="N63" s="16">
        <f t="shared" ref="N63:N106" si="17">J63-M63</f>
        <v>18</v>
      </c>
      <c r="O63" s="94">
        <f t="shared" ref="O63:O101" si="18">N63*E63</f>
        <v>900</v>
      </c>
    </row>
    <row r="64" spans="1:15" s="25" customFormat="1" ht="16.2" x14ac:dyDescent="0.2">
      <c r="A64" s="10"/>
      <c r="B64" s="81" t="s">
        <v>6</v>
      </c>
      <c r="C64" s="17" t="s">
        <v>170</v>
      </c>
      <c r="D64" s="17" t="s">
        <v>64</v>
      </c>
      <c r="E64" s="17">
        <v>50</v>
      </c>
      <c r="F64" s="17" t="s">
        <v>23</v>
      </c>
      <c r="G64" s="17" t="s">
        <v>25</v>
      </c>
      <c r="H64" s="17" t="s">
        <v>26</v>
      </c>
      <c r="I64" s="17" t="s">
        <v>21</v>
      </c>
      <c r="J64" s="17">
        <v>17</v>
      </c>
      <c r="K64" s="27">
        <f>J64*50</f>
        <v>850</v>
      </c>
      <c r="L64" s="15">
        <v>46784</v>
      </c>
      <c r="M64" s="17"/>
      <c r="N64" s="16">
        <f>J64-M64</f>
        <v>17</v>
      </c>
      <c r="O64" s="94">
        <f>N64*E64</f>
        <v>850</v>
      </c>
    </row>
    <row r="65" spans="1:15" s="8" customFormat="1" ht="16.2" x14ac:dyDescent="0.2">
      <c r="A65" s="10"/>
      <c r="B65" s="81" t="s">
        <v>6</v>
      </c>
      <c r="C65" s="17" t="s">
        <v>170</v>
      </c>
      <c r="D65" s="17" t="s">
        <v>147</v>
      </c>
      <c r="E65" s="17">
        <v>50</v>
      </c>
      <c r="F65" s="17" t="s">
        <v>23</v>
      </c>
      <c r="G65" s="17" t="s">
        <v>25</v>
      </c>
      <c r="H65" s="17" t="s">
        <v>26</v>
      </c>
      <c r="I65" s="17" t="s">
        <v>21</v>
      </c>
      <c r="J65" s="17">
        <v>16</v>
      </c>
      <c r="K65" s="27">
        <f>J65*50</f>
        <v>800</v>
      </c>
      <c r="L65" s="15">
        <v>47178</v>
      </c>
      <c r="M65" s="62"/>
      <c r="N65" s="16">
        <f t="shared" si="17"/>
        <v>16</v>
      </c>
      <c r="O65" s="94">
        <f t="shared" si="18"/>
        <v>800</v>
      </c>
    </row>
    <row r="66" spans="1:15" s="25" customFormat="1" ht="16.2" x14ac:dyDescent="0.2">
      <c r="A66" s="10"/>
      <c r="B66" s="81" t="s">
        <v>6</v>
      </c>
      <c r="C66" s="17" t="s">
        <v>170</v>
      </c>
      <c r="D66" s="17" t="s">
        <v>147</v>
      </c>
      <c r="E66" s="17">
        <v>50</v>
      </c>
      <c r="F66" s="17" t="s">
        <v>23</v>
      </c>
      <c r="G66" s="17" t="s">
        <v>25</v>
      </c>
      <c r="H66" s="17" t="s">
        <v>26</v>
      </c>
      <c r="I66" s="17" t="s">
        <v>21</v>
      </c>
      <c r="J66" s="17"/>
      <c r="K66" s="27">
        <f t="shared" ref="K66:K107" si="19">J66*50</f>
        <v>0</v>
      </c>
      <c r="L66" s="15"/>
      <c r="M66" s="62"/>
      <c r="N66" s="16">
        <f t="shared" si="17"/>
        <v>0</v>
      </c>
      <c r="O66" s="94">
        <f t="shared" si="18"/>
        <v>0</v>
      </c>
    </row>
    <row r="67" spans="1:15" s="25" customFormat="1" ht="16.8" thickBot="1" x14ac:dyDescent="0.25">
      <c r="A67" s="10"/>
      <c r="B67" s="71" t="s">
        <v>6</v>
      </c>
      <c r="C67" s="72" t="s">
        <v>170</v>
      </c>
      <c r="D67" s="72" t="s">
        <v>64</v>
      </c>
      <c r="E67" s="72">
        <v>50</v>
      </c>
      <c r="F67" s="72" t="s">
        <v>23</v>
      </c>
      <c r="G67" s="72" t="s">
        <v>25</v>
      </c>
      <c r="H67" s="72" t="s">
        <v>26</v>
      </c>
      <c r="I67" s="72" t="s">
        <v>21</v>
      </c>
      <c r="J67" s="72"/>
      <c r="K67" s="95">
        <f t="shared" si="19"/>
        <v>0</v>
      </c>
      <c r="L67" s="92"/>
      <c r="M67" s="74"/>
      <c r="N67" s="73">
        <f t="shared" si="17"/>
        <v>0</v>
      </c>
      <c r="O67" s="96">
        <f t="shared" si="18"/>
        <v>0</v>
      </c>
    </row>
    <row r="68" spans="1:15" s="8" customFormat="1" ht="16.2" x14ac:dyDescent="0.2">
      <c r="A68" s="10"/>
      <c r="B68" s="80" t="s">
        <v>1</v>
      </c>
      <c r="C68" s="106" t="s">
        <v>172</v>
      </c>
      <c r="D68" s="68" t="s">
        <v>64</v>
      </c>
      <c r="E68" s="68">
        <v>50</v>
      </c>
      <c r="F68" s="68" t="s">
        <v>27</v>
      </c>
      <c r="G68" s="68" t="s">
        <v>25</v>
      </c>
      <c r="H68" s="68" t="s">
        <v>26</v>
      </c>
      <c r="I68" s="68" t="s">
        <v>28</v>
      </c>
      <c r="J68" s="68">
        <v>17</v>
      </c>
      <c r="K68" s="98">
        <f t="shared" si="19"/>
        <v>850</v>
      </c>
      <c r="L68" s="90">
        <v>45689</v>
      </c>
      <c r="M68" s="68">
        <v>17</v>
      </c>
      <c r="N68" s="65">
        <f t="shared" si="17"/>
        <v>0</v>
      </c>
      <c r="O68" s="97">
        <f t="shared" si="18"/>
        <v>0</v>
      </c>
    </row>
    <row r="69" spans="1:15" s="25" customFormat="1" ht="16.2" x14ac:dyDescent="0.2">
      <c r="A69" s="10"/>
      <c r="B69" s="81" t="s">
        <v>1</v>
      </c>
      <c r="C69" s="17" t="s">
        <v>170</v>
      </c>
      <c r="D69" s="17" t="s">
        <v>64</v>
      </c>
      <c r="E69" s="17">
        <v>50</v>
      </c>
      <c r="F69" s="17" t="s">
        <v>27</v>
      </c>
      <c r="G69" s="17" t="s">
        <v>25</v>
      </c>
      <c r="H69" s="17" t="s">
        <v>26</v>
      </c>
      <c r="I69" s="17" t="s">
        <v>28</v>
      </c>
      <c r="J69" s="17">
        <v>14</v>
      </c>
      <c r="K69" s="27">
        <f>J69*50</f>
        <v>700</v>
      </c>
      <c r="L69" s="15">
        <v>46054</v>
      </c>
      <c r="M69" s="17">
        <v>14</v>
      </c>
      <c r="N69" s="16">
        <f>J69-M69</f>
        <v>0</v>
      </c>
      <c r="O69" s="94">
        <f>N69*E69</f>
        <v>0</v>
      </c>
    </row>
    <row r="70" spans="1:15" s="8" customFormat="1" ht="16.2" x14ac:dyDescent="0.2">
      <c r="A70" s="10"/>
      <c r="B70" s="81" t="s">
        <v>1</v>
      </c>
      <c r="C70" s="17" t="s">
        <v>170</v>
      </c>
      <c r="D70" s="17" t="s">
        <v>64</v>
      </c>
      <c r="E70" s="17">
        <v>50</v>
      </c>
      <c r="F70" s="17" t="s">
        <v>27</v>
      </c>
      <c r="G70" s="17" t="s">
        <v>25</v>
      </c>
      <c r="H70" s="17" t="s">
        <v>26</v>
      </c>
      <c r="I70" s="17" t="s">
        <v>28</v>
      </c>
      <c r="J70" s="17">
        <v>18</v>
      </c>
      <c r="K70" s="27">
        <f t="shared" si="19"/>
        <v>900</v>
      </c>
      <c r="L70" s="15">
        <v>46600</v>
      </c>
      <c r="M70" s="17">
        <v>1</v>
      </c>
      <c r="N70" s="16">
        <f t="shared" si="17"/>
        <v>17</v>
      </c>
      <c r="O70" s="94">
        <f t="shared" si="18"/>
        <v>850</v>
      </c>
    </row>
    <row r="71" spans="1:15" s="25" customFormat="1" ht="16.2" x14ac:dyDescent="0.2">
      <c r="A71" s="10"/>
      <c r="B71" s="81" t="s">
        <v>1</v>
      </c>
      <c r="C71" s="17" t="s">
        <v>170</v>
      </c>
      <c r="D71" s="17" t="s">
        <v>64</v>
      </c>
      <c r="E71" s="17">
        <v>50</v>
      </c>
      <c r="F71" s="17" t="s">
        <v>27</v>
      </c>
      <c r="G71" s="17" t="s">
        <v>25</v>
      </c>
      <c r="H71" s="17" t="s">
        <v>26</v>
      </c>
      <c r="I71" s="17" t="s">
        <v>28</v>
      </c>
      <c r="J71" s="17">
        <v>17</v>
      </c>
      <c r="K71" s="27">
        <f>J71*50</f>
        <v>850</v>
      </c>
      <c r="L71" s="22">
        <v>46813</v>
      </c>
      <c r="M71" s="17"/>
      <c r="N71" s="16">
        <v>17</v>
      </c>
      <c r="O71" s="94">
        <f>N71*E71</f>
        <v>850</v>
      </c>
    </row>
    <row r="72" spans="1:15" s="8" customFormat="1" ht="16.2" x14ac:dyDescent="0.2">
      <c r="A72" s="10"/>
      <c r="B72" s="81" t="s">
        <v>1</v>
      </c>
      <c r="C72" s="17" t="s">
        <v>170</v>
      </c>
      <c r="D72" s="17" t="s">
        <v>64</v>
      </c>
      <c r="E72" s="17">
        <v>50</v>
      </c>
      <c r="F72" s="17" t="s">
        <v>27</v>
      </c>
      <c r="G72" s="17" t="s">
        <v>25</v>
      </c>
      <c r="H72" s="17" t="s">
        <v>26</v>
      </c>
      <c r="I72" s="17" t="s">
        <v>28</v>
      </c>
      <c r="J72" s="17">
        <v>16</v>
      </c>
      <c r="K72" s="27">
        <f t="shared" si="19"/>
        <v>800</v>
      </c>
      <c r="L72" s="22">
        <v>47178</v>
      </c>
      <c r="M72" s="62"/>
      <c r="N72" s="16">
        <f t="shared" si="17"/>
        <v>16</v>
      </c>
      <c r="O72" s="94">
        <f t="shared" si="18"/>
        <v>800</v>
      </c>
    </row>
    <row r="73" spans="1:15" s="25" customFormat="1" ht="16.2" x14ac:dyDescent="0.2">
      <c r="A73" s="10"/>
      <c r="B73" s="81" t="s">
        <v>1</v>
      </c>
      <c r="C73" s="17" t="s">
        <v>170</v>
      </c>
      <c r="D73" s="17" t="s">
        <v>64</v>
      </c>
      <c r="E73" s="17">
        <v>50</v>
      </c>
      <c r="F73" s="17" t="s">
        <v>27</v>
      </c>
      <c r="G73" s="17" t="s">
        <v>25</v>
      </c>
      <c r="H73" s="17" t="s">
        <v>26</v>
      </c>
      <c r="I73" s="17" t="s">
        <v>28</v>
      </c>
      <c r="J73" s="17">
        <v>10</v>
      </c>
      <c r="K73" s="27">
        <f t="shared" si="19"/>
        <v>500</v>
      </c>
      <c r="L73" s="118">
        <v>47484</v>
      </c>
      <c r="M73" s="62"/>
      <c r="N73" s="16">
        <f t="shared" si="17"/>
        <v>10</v>
      </c>
      <c r="O73" s="94">
        <f t="shared" si="18"/>
        <v>500</v>
      </c>
    </row>
    <row r="74" spans="1:15" s="25" customFormat="1" ht="16.2" x14ac:dyDescent="0.2">
      <c r="A74" s="10"/>
      <c r="B74" s="81" t="s">
        <v>1</v>
      </c>
      <c r="C74" s="17" t="s">
        <v>170</v>
      </c>
      <c r="D74" s="17" t="s">
        <v>64</v>
      </c>
      <c r="E74" s="17">
        <v>50</v>
      </c>
      <c r="F74" s="17" t="s">
        <v>27</v>
      </c>
      <c r="G74" s="17" t="s">
        <v>25</v>
      </c>
      <c r="H74" s="17" t="s">
        <v>26</v>
      </c>
      <c r="I74" s="17" t="s">
        <v>28</v>
      </c>
      <c r="J74" s="17"/>
      <c r="K74" s="27">
        <f t="shared" si="19"/>
        <v>0</v>
      </c>
      <c r="L74" s="15"/>
      <c r="M74" s="62"/>
      <c r="N74" s="16">
        <f t="shared" si="17"/>
        <v>0</v>
      </c>
      <c r="O74" s="94">
        <f t="shared" si="18"/>
        <v>0</v>
      </c>
    </row>
    <row r="75" spans="1:15" s="25" customFormat="1" ht="16.8" thickBot="1" x14ac:dyDescent="0.25">
      <c r="A75" s="10"/>
      <c r="B75" s="71" t="s">
        <v>1</v>
      </c>
      <c r="C75" s="72" t="s">
        <v>170</v>
      </c>
      <c r="D75" s="72" t="s">
        <v>64</v>
      </c>
      <c r="E75" s="72">
        <v>50</v>
      </c>
      <c r="F75" s="72" t="s">
        <v>27</v>
      </c>
      <c r="G75" s="72" t="s">
        <v>25</v>
      </c>
      <c r="H75" s="72" t="s">
        <v>26</v>
      </c>
      <c r="I75" s="72" t="s">
        <v>28</v>
      </c>
      <c r="J75" s="72"/>
      <c r="K75" s="95">
        <f t="shared" si="19"/>
        <v>0</v>
      </c>
      <c r="L75" s="109"/>
      <c r="M75" s="72"/>
      <c r="N75" s="73">
        <f t="shared" si="17"/>
        <v>0</v>
      </c>
      <c r="O75" s="96">
        <f t="shared" si="18"/>
        <v>0</v>
      </c>
    </row>
    <row r="76" spans="1:15" ht="16.2" x14ac:dyDescent="0.2">
      <c r="A76" s="12"/>
      <c r="B76" s="80" t="s">
        <v>4</v>
      </c>
      <c r="C76" s="68" t="s">
        <v>170</v>
      </c>
      <c r="D76" s="68" t="s">
        <v>64</v>
      </c>
      <c r="E76" s="68">
        <v>50</v>
      </c>
      <c r="F76" s="68" t="s">
        <v>23</v>
      </c>
      <c r="G76" s="68" t="s">
        <v>25</v>
      </c>
      <c r="H76" s="68" t="s">
        <v>26</v>
      </c>
      <c r="I76" s="68" t="s">
        <v>32</v>
      </c>
      <c r="J76" s="68">
        <v>18</v>
      </c>
      <c r="K76" s="98">
        <f t="shared" si="19"/>
        <v>900</v>
      </c>
      <c r="L76" s="90">
        <v>45689</v>
      </c>
      <c r="M76" s="68">
        <v>18</v>
      </c>
      <c r="N76" s="65">
        <f t="shared" si="17"/>
        <v>0</v>
      </c>
      <c r="O76" s="97">
        <f t="shared" si="18"/>
        <v>0</v>
      </c>
    </row>
    <row r="77" spans="1:15" ht="16.2" x14ac:dyDescent="0.2">
      <c r="A77" s="12"/>
      <c r="B77" s="81" t="s">
        <v>4</v>
      </c>
      <c r="C77" s="17" t="s">
        <v>170</v>
      </c>
      <c r="D77" s="17" t="s">
        <v>64</v>
      </c>
      <c r="E77" s="17">
        <v>50</v>
      </c>
      <c r="F77" s="17" t="s">
        <v>23</v>
      </c>
      <c r="G77" s="17" t="s">
        <v>25</v>
      </c>
      <c r="H77" s="17" t="s">
        <v>26</v>
      </c>
      <c r="I77" s="17" t="s">
        <v>32</v>
      </c>
      <c r="J77" s="17">
        <v>17</v>
      </c>
      <c r="K77" s="27">
        <f t="shared" si="19"/>
        <v>850</v>
      </c>
      <c r="L77" s="15">
        <v>46569</v>
      </c>
      <c r="M77" s="17"/>
      <c r="N77" s="16">
        <f t="shared" si="17"/>
        <v>17</v>
      </c>
      <c r="O77" s="94">
        <f>N77*E77</f>
        <v>850</v>
      </c>
    </row>
    <row r="78" spans="1:15" ht="16.2" x14ac:dyDescent="0.2">
      <c r="A78" s="12"/>
      <c r="B78" s="81" t="s">
        <v>4</v>
      </c>
      <c r="C78" s="17" t="s">
        <v>170</v>
      </c>
      <c r="D78" s="17" t="s">
        <v>64</v>
      </c>
      <c r="E78" s="17">
        <v>50</v>
      </c>
      <c r="F78" s="17" t="s">
        <v>23</v>
      </c>
      <c r="G78" s="17" t="s">
        <v>25</v>
      </c>
      <c r="H78" s="17" t="s">
        <v>26</v>
      </c>
      <c r="I78" s="17" t="s">
        <v>32</v>
      </c>
      <c r="J78" s="17">
        <v>17</v>
      </c>
      <c r="K78" s="27">
        <f>J78*50</f>
        <v>850</v>
      </c>
      <c r="L78" s="22">
        <v>46784</v>
      </c>
      <c r="M78" s="17"/>
      <c r="N78" s="16">
        <f>J78-M78</f>
        <v>17</v>
      </c>
      <c r="O78" s="94">
        <f>N78*E78</f>
        <v>850</v>
      </c>
    </row>
    <row r="79" spans="1:15" ht="16.2" x14ac:dyDescent="0.2">
      <c r="A79" s="12"/>
      <c r="B79" s="81" t="s">
        <v>4</v>
      </c>
      <c r="C79" s="17" t="s">
        <v>170</v>
      </c>
      <c r="D79" s="17" t="s">
        <v>64</v>
      </c>
      <c r="E79" s="17">
        <v>50</v>
      </c>
      <c r="F79" s="17" t="s">
        <v>23</v>
      </c>
      <c r="G79" s="17" t="s">
        <v>25</v>
      </c>
      <c r="H79" s="17" t="s">
        <v>26</v>
      </c>
      <c r="I79" s="17" t="s">
        <v>32</v>
      </c>
      <c r="J79" s="17">
        <v>16</v>
      </c>
      <c r="K79" s="27">
        <f t="shared" si="19"/>
        <v>800</v>
      </c>
      <c r="L79" s="15">
        <v>47150</v>
      </c>
      <c r="M79" s="17"/>
      <c r="N79" s="16">
        <f t="shared" si="17"/>
        <v>16</v>
      </c>
      <c r="O79" s="94">
        <f t="shared" si="18"/>
        <v>800</v>
      </c>
    </row>
    <row r="80" spans="1:15" ht="16.2" x14ac:dyDescent="0.2">
      <c r="A80" s="12"/>
      <c r="B80" s="81" t="s">
        <v>4</v>
      </c>
      <c r="C80" s="17" t="s">
        <v>170</v>
      </c>
      <c r="D80" s="17" t="s">
        <v>64</v>
      </c>
      <c r="E80" s="17">
        <v>50</v>
      </c>
      <c r="F80" s="17" t="s">
        <v>23</v>
      </c>
      <c r="G80" s="17" t="s">
        <v>25</v>
      </c>
      <c r="H80" s="17" t="s">
        <v>26</v>
      </c>
      <c r="I80" s="17" t="s">
        <v>32</v>
      </c>
      <c r="J80" s="17">
        <v>45</v>
      </c>
      <c r="K80" s="27">
        <f t="shared" si="19"/>
        <v>2250</v>
      </c>
      <c r="L80" s="118">
        <v>47484</v>
      </c>
      <c r="M80" s="17"/>
      <c r="N80" s="16">
        <f t="shared" si="17"/>
        <v>45</v>
      </c>
      <c r="O80" s="94">
        <f t="shared" si="18"/>
        <v>2250</v>
      </c>
    </row>
    <row r="81" spans="1:15" ht="16.2" x14ac:dyDescent="0.2">
      <c r="A81" s="12"/>
      <c r="B81" s="81" t="s">
        <v>4</v>
      </c>
      <c r="C81" s="17" t="s">
        <v>170</v>
      </c>
      <c r="D81" s="17" t="s">
        <v>64</v>
      </c>
      <c r="E81" s="17">
        <v>50</v>
      </c>
      <c r="F81" s="17" t="s">
        <v>23</v>
      </c>
      <c r="G81" s="17" t="s">
        <v>25</v>
      </c>
      <c r="H81" s="17" t="s">
        <v>26</v>
      </c>
      <c r="I81" s="17" t="s">
        <v>32</v>
      </c>
      <c r="J81" s="17"/>
      <c r="K81" s="27">
        <f t="shared" si="19"/>
        <v>0</v>
      </c>
      <c r="L81" s="15"/>
      <c r="M81" s="17"/>
      <c r="N81" s="16">
        <f t="shared" ref="N81:N82" si="20">J81-M81</f>
        <v>0</v>
      </c>
      <c r="O81" s="94">
        <f t="shared" si="18"/>
        <v>0</v>
      </c>
    </row>
    <row r="82" spans="1:15" ht="16.8" thickBot="1" x14ac:dyDescent="0.25">
      <c r="A82" s="12"/>
      <c r="B82" s="71" t="s">
        <v>4</v>
      </c>
      <c r="C82" s="72" t="s">
        <v>170</v>
      </c>
      <c r="D82" s="72" t="s">
        <v>64</v>
      </c>
      <c r="E82" s="72">
        <v>50</v>
      </c>
      <c r="F82" s="72" t="s">
        <v>23</v>
      </c>
      <c r="G82" s="72" t="s">
        <v>25</v>
      </c>
      <c r="H82" s="72" t="s">
        <v>26</v>
      </c>
      <c r="I82" s="72" t="s">
        <v>32</v>
      </c>
      <c r="J82" s="72"/>
      <c r="K82" s="95">
        <f t="shared" si="19"/>
        <v>0</v>
      </c>
      <c r="L82" s="92"/>
      <c r="M82" s="72"/>
      <c r="N82" s="73">
        <f t="shared" si="20"/>
        <v>0</v>
      </c>
      <c r="O82" s="96">
        <f t="shared" si="18"/>
        <v>0</v>
      </c>
    </row>
    <row r="83" spans="1:15" ht="16.2" x14ac:dyDescent="0.2">
      <c r="A83" s="12"/>
      <c r="B83" s="80" t="s">
        <v>5</v>
      </c>
      <c r="C83" s="68" t="s">
        <v>170</v>
      </c>
      <c r="D83" s="68" t="s">
        <v>64</v>
      </c>
      <c r="E83" s="68">
        <v>50</v>
      </c>
      <c r="F83" s="68" t="s">
        <v>23</v>
      </c>
      <c r="G83" s="68" t="s">
        <v>25</v>
      </c>
      <c r="H83" s="68" t="s">
        <v>26</v>
      </c>
      <c r="I83" s="68" t="s">
        <v>31</v>
      </c>
      <c r="J83" s="68">
        <v>17</v>
      </c>
      <c r="K83" s="98">
        <f t="shared" si="19"/>
        <v>850</v>
      </c>
      <c r="L83" s="90">
        <v>45658</v>
      </c>
      <c r="M83" s="68">
        <v>17</v>
      </c>
      <c r="N83" s="65">
        <f t="shared" si="17"/>
        <v>0</v>
      </c>
      <c r="O83" s="97">
        <f t="shared" si="18"/>
        <v>0</v>
      </c>
    </row>
    <row r="84" spans="1:15" ht="16.2" x14ac:dyDescent="0.2">
      <c r="A84" s="12"/>
      <c r="B84" s="81" t="s">
        <v>5</v>
      </c>
      <c r="C84" s="17" t="s">
        <v>170</v>
      </c>
      <c r="D84" s="17" t="s">
        <v>64</v>
      </c>
      <c r="E84" s="17">
        <v>50</v>
      </c>
      <c r="F84" s="17" t="s">
        <v>23</v>
      </c>
      <c r="G84" s="17" t="s">
        <v>25</v>
      </c>
      <c r="H84" s="17" t="s">
        <v>26</v>
      </c>
      <c r="I84" s="17" t="s">
        <v>31</v>
      </c>
      <c r="J84" s="17">
        <v>14</v>
      </c>
      <c r="K84" s="27">
        <f>J84*50</f>
        <v>700</v>
      </c>
      <c r="L84" s="15">
        <v>46054</v>
      </c>
      <c r="M84" s="17">
        <v>14</v>
      </c>
      <c r="N84" s="16">
        <f>J84-M84</f>
        <v>0</v>
      </c>
      <c r="O84" s="94">
        <f>N84*E84</f>
        <v>0</v>
      </c>
    </row>
    <row r="85" spans="1:15" ht="16.2" x14ac:dyDescent="0.2">
      <c r="A85" s="12"/>
      <c r="B85" s="81" t="s">
        <v>5</v>
      </c>
      <c r="C85" s="17" t="s">
        <v>170</v>
      </c>
      <c r="D85" s="17" t="s">
        <v>64</v>
      </c>
      <c r="E85" s="17">
        <v>50</v>
      </c>
      <c r="F85" s="17" t="s">
        <v>23</v>
      </c>
      <c r="G85" s="17" t="s">
        <v>25</v>
      </c>
      <c r="H85" s="17" t="s">
        <v>26</v>
      </c>
      <c r="I85" s="17" t="s">
        <v>31</v>
      </c>
      <c r="J85" s="17"/>
      <c r="K85" s="27">
        <f t="shared" si="19"/>
        <v>0</v>
      </c>
      <c r="L85" s="15"/>
      <c r="M85" s="17"/>
      <c r="N85" s="16">
        <f t="shared" si="17"/>
        <v>0</v>
      </c>
      <c r="O85" s="94">
        <f t="shared" si="18"/>
        <v>0</v>
      </c>
    </row>
    <row r="86" spans="1:15" ht="16.8" thickBot="1" x14ac:dyDescent="0.25">
      <c r="A86" s="12"/>
      <c r="B86" s="71" t="s">
        <v>5</v>
      </c>
      <c r="C86" s="72" t="s">
        <v>170</v>
      </c>
      <c r="D86" s="72" t="s">
        <v>64</v>
      </c>
      <c r="E86" s="72">
        <v>50</v>
      </c>
      <c r="F86" s="72" t="s">
        <v>23</v>
      </c>
      <c r="G86" s="72" t="s">
        <v>25</v>
      </c>
      <c r="H86" s="72" t="s">
        <v>26</v>
      </c>
      <c r="I86" s="72" t="s">
        <v>31</v>
      </c>
      <c r="J86" s="72"/>
      <c r="K86" s="95">
        <f t="shared" si="19"/>
        <v>0</v>
      </c>
      <c r="L86" s="92"/>
      <c r="M86" s="72"/>
      <c r="N86" s="73">
        <f t="shared" si="17"/>
        <v>0</v>
      </c>
      <c r="O86" s="96">
        <f t="shared" si="18"/>
        <v>0</v>
      </c>
    </row>
    <row r="87" spans="1:15" ht="16.2" x14ac:dyDescent="0.2">
      <c r="A87" s="12"/>
      <c r="B87" s="80" t="s">
        <v>2</v>
      </c>
      <c r="C87" s="106" t="s">
        <v>173</v>
      </c>
      <c r="D87" s="68" t="s">
        <v>64</v>
      </c>
      <c r="E87" s="68">
        <v>50</v>
      </c>
      <c r="F87" s="68" t="s">
        <v>23</v>
      </c>
      <c r="G87" s="68" t="s">
        <v>25</v>
      </c>
      <c r="H87" s="68" t="s">
        <v>26</v>
      </c>
      <c r="I87" s="68" t="s">
        <v>166</v>
      </c>
      <c r="J87" s="68">
        <v>14</v>
      </c>
      <c r="K87" s="98">
        <f t="shared" si="19"/>
        <v>700</v>
      </c>
      <c r="L87" s="90">
        <v>46023</v>
      </c>
      <c r="M87" s="68"/>
      <c r="N87" s="65">
        <f t="shared" si="17"/>
        <v>14</v>
      </c>
      <c r="O87" s="97">
        <f t="shared" si="18"/>
        <v>700</v>
      </c>
    </row>
    <row r="88" spans="1:15" ht="16.2" x14ac:dyDescent="0.2">
      <c r="A88" s="12"/>
      <c r="B88" s="81" t="s">
        <v>2</v>
      </c>
      <c r="C88" s="17" t="s">
        <v>170</v>
      </c>
      <c r="D88" s="17" t="s">
        <v>64</v>
      </c>
      <c r="E88" s="17">
        <v>50</v>
      </c>
      <c r="F88" s="17" t="s">
        <v>23</v>
      </c>
      <c r="G88" s="17" t="s">
        <v>25</v>
      </c>
      <c r="H88" s="17" t="s">
        <v>26</v>
      </c>
      <c r="I88" s="17" t="s">
        <v>166</v>
      </c>
      <c r="J88" s="17"/>
      <c r="K88" s="27">
        <f t="shared" si="19"/>
        <v>0</v>
      </c>
      <c r="L88" s="17"/>
      <c r="M88" s="17"/>
      <c r="N88" s="16">
        <f t="shared" si="17"/>
        <v>0</v>
      </c>
      <c r="O88" s="94">
        <f t="shared" si="18"/>
        <v>0</v>
      </c>
    </row>
    <row r="89" spans="1:15" ht="16.8" thickBot="1" x14ac:dyDescent="0.25">
      <c r="A89" s="12"/>
      <c r="B89" s="71" t="s">
        <v>2</v>
      </c>
      <c r="C89" s="72" t="s">
        <v>170</v>
      </c>
      <c r="D89" s="72" t="s">
        <v>64</v>
      </c>
      <c r="E89" s="72">
        <v>50</v>
      </c>
      <c r="F89" s="72" t="s">
        <v>23</v>
      </c>
      <c r="G89" s="72" t="s">
        <v>25</v>
      </c>
      <c r="H89" s="72" t="s">
        <v>26</v>
      </c>
      <c r="I89" s="72" t="s">
        <v>166</v>
      </c>
      <c r="J89" s="72"/>
      <c r="K89" s="95">
        <f t="shared" si="19"/>
        <v>0</v>
      </c>
      <c r="L89" s="92"/>
      <c r="M89" s="72"/>
      <c r="N89" s="73">
        <f t="shared" si="17"/>
        <v>0</v>
      </c>
      <c r="O89" s="96">
        <f t="shared" si="18"/>
        <v>0</v>
      </c>
    </row>
    <row r="90" spans="1:15" ht="16.2" x14ac:dyDescent="0.2">
      <c r="A90" s="12"/>
      <c r="B90" s="80" t="s">
        <v>161</v>
      </c>
      <c r="C90" s="68" t="s">
        <v>170</v>
      </c>
      <c r="D90" s="68" t="s">
        <v>64</v>
      </c>
      <c r="E90" s="68">
        <v>50</v>
      </c>
      <c r="F90" s="68" t="s">
        <v>23</v>
      </c>
      <c r="G90" s="68" t="s">
        <v>25</v>
      </c>
      <c r="H90" s="68" t="s">
        <v>26</v>
      </c>
      <c r="I90" s="68" t="s">
        <v>166</v>
      </c>
      <c r="J90" s="68">
        <v>14</v>
      </c>
      <c r="K90" s="98">
        <f>J90*50</f>
        <v>700</v>
      </c>
      <c r="L90" s="90">
        <v>46023</v>
      </c>
      <c r="M90" s="68"/>
      <c r="N90" s="65">
        <f>J90-M90</f>
        <v>14</v>
      </c>
      <c r="O90" s="97">
        <f>N90*E90</f>
        <v>700</v>
      </c>
    </row>
    <row r="91" spans="1:15" ht="16.2" x14ac:dyDescent="0.2">
      <c r="A91" s="12"/>
      <c r="B91" s="81" t="s">
        <v>161</v>
      </c>
      <c r="C91" s="17" t="s">
        <v>170</v>
      </c>
      <c r="D91" s="17" t="s">
        <v>64</v>
      </c>
      <c r="E91" s="17">
        <v>50</v>
      </c>
      <c r="F91" s="17" t="s">
        <v>33</v>
      </c>
      <c r="G91" s="17" t="s">
        <v>25</v>
      </c>
      <c r="H91" s="17" t="s">
        <v>26</v>
      </c>
      <c r="I91" s="17" t="s">
        <v>166</v>
      </c>
      <c r="J91" s="17">
        <v>18</v>
      </c>
      <c r="K91" s="27">
        <f>J91*50</f>
        <v>900</v>
      </c>
      <c r="L91" s="15">
        <v>46569</v>
      </c>
      <c r="M91" s="17"/>
      <c r="N91" s="16">
        <f>J91-M91</f>
        <v>18</v>
      </c>
      <c r="O91" s="94">
        <f>N91*E91</f>
        <v>900</v>
      </c>
    </row>
    <row r="92" spans="1:15" ht="16.2" x14ac:dyDescent="0.2">
      <c r="A92" s="12"/>
      <c r="B92" s="81" t="s">
        <v>161</v>
      </c>
      <c r="C92" s="17" t="s">
        <v>170</v>
      </c>
      <c r="D92" s="17" t="s">
        <v>64</v>
      </c>
      <c r="E92" s="17">
        <v>50</v>
      </c>
      <c r="F92" s="17" t="s">
        <v>23</v>
      </c>
      <c r="G92" s="17" t="s">
        <v>25</v>
      </c>
      <c r="H92" s="17" t="s">
        <v>26</v>
      </c>
      <c r="I92" s="17" t="s">
        <v>166</v>
      </c>
      <c r="J92" s="17">
        <v>17</v>
      </c>
      <c r="K92" s="27">
        <f>J92*50</f>
        <v>850</v>
      </c>
      <c r="L92" s="15">
        <v>46784</v>
      </c>
      <c r="M92" s="17"/>
      <c r="N92" s="16">
        <f>J92-M92</f>
        <v>17</v>
      </c>
      <c r="O92" s="94">
        <f>N92*E92</f>
        <v>850</v>
      </c>
    </row>
    <row r="93" spans="1:15" ht="16.2" x14ac:dyDescent="0.2">
      <c r="A93" s="12"/>
      <c r="B93" s="81" t="s">
        <v>161</v>
      </c>
      <c r="C93" s="17" t="s">
        <v>170</v>
      </c>
      <c r="D93" s="17" t="s">
        <v>64</v>
      </c>
      <c r="E93" s="17">
        <v>50</v>
      </c>
      <c r="F93" s="17" t="s">
        <v>23</v>
      </c>
      <c r="G93" s="17" t="s">
        <v>25</v>
      </c>
      <c r="H93" s="17" t="s">
        <v>26</v>
      </c>
      <c r="I93" s="17" t="s">
        <v>166</v>
      </c>
      <c r="J93" s="17">
        <v>16</v>
      </c>
      <c r="K93" s="27">
        <f t="shared" si="19"/>
        <v>800</v>
      </c>
      <c r="L93" s="15">
        <v>47150</v>
      </c>
      <c r="M93" s="17"/>
      <c r="N93" s="16">
        <f t="shared" si="17"/>
        <v>16</v>
      </c>
      <c r="O93" s="94">
        <f t="shared" si="18"/>
        <v>800</v>
      </c>
    </row>
    <row r="94" spans="1:15" ht="16.2" x14ac:dyDescent="0.2">
      <c r="A94" s="12"/>
      <c r="B94" s="81" t="s">
        <v>161</v>
      </c>
      <c r="C94" s="17" t="s">
        <v>170</v>
      </c>
      <c r="D94" s="17" t="s">
        <v>64</v>
      </c>
      <c r="E94" s="17">
        <v>50</v>
      </c>
      <c r="F94" s="17" t="s">
        <v>23</v>
      </c>
      <c r="G94" s="17" t="s">
        <v>25</v>
      </c>
      <c r="H94" s="17" t="s">
        <v>26</v>
      </c>
      <c r="I94" s="17" t="s">
        <v>166</v>
      </c>
      <c r="J94" s="17">
        <v>10</v>
      </c>
      <c r="K94" s="27">
        <f t="shared" si="19"/>
        <v>500</v>
      </c>
      <c r="L94" s="118">
        <v>47484</v>
      </c>
      <c r="M94" s="17"/>
      <c r="N94" s="16">
        <f t="shared" si="17"/>
        <v>10</v>
      </c>
      <c r="O94" s="94">
        <f t="shared" si="18"/>
        <v>500</v>
      </c>
    </row>
    <row r="95" spans="1:15" ht="16.2" x14ac:dyDescent="0.2">
      <c r="A95" s="12"/>
      <c r="B95" s="81" t="s">
        <v>161</v>
      </c>
      <c r="C95" s="17" t="s">
        <v>170</v>
      </c>
      <c r="D95" s="17" t="s">
        <v>64</v>
      </c>
      <c r="E95" s="17">
        <v>50</v>
      </c>
      <c r="F95" s="17" t="s">
        <v>23</v>
      </c>
      <c r="G95" s="17" t="s">
        <v>25</v>
      </c>
      <c r="H95" s="17" t="s">
        <v>26</v>
      </c>
      <c r="I95" s="17" t="s">
        <v>166</v>
      </c>
      <c r="J95" s="17"/>
      <c r="K95" s="27">
        <f t="shared" si="19"/>
        <v>0</v>
      </c>
      <c r="L95" s="15"/>
      <c r="M95" s="17"/>
      <c r="N95" s="16">
        <f t="shared" si="17"/>
        <v>0</v>
      </c>
      <c r="O95" s="94">
        <f t="shared" si="18"/>
        <v>0</v>
      </c>
    </row>
    <row r="96" spans="1:15" ht="16.8" thickBot="1" x14ac:dyDescent="0.25">
      <c r="A96" s="12"/>
      <c r="B96" s="71" t="s">
        <v>161</v>
      </c>
      <c r="C96" s="72" t="s">
        <v>170</v>
      </c>
      <c r="D96" s="72" t="s">
        <v>64</v>
      </c>
      <c r="E96" s="72">
        <v>50</v>
      </c>
      <c r="F96" s="72" t="s">
        <v>23</v>
      </c>
      <c r="G96" s="72" t="s">
        <v>25</v>
      </c>
      <c r="H96" s="72" t="s">
        <v>26</v>
      </c>
      <c r="I96" s="72" t="s">
        <v>166</v>
      </c>
      <c r="J96" s="72"/>
      <c r="K96" s="95">
        <f t="shared" si="19"/>
        <v>0</v>
      </c>
      <c r="L96" s="92"/>
      <c r="M96" s="72"/>
      <c r="N96" s="73">
        <f t="shared" si="17"/>
        <v>0</v>
      </c>
      <c r="O96" s="96">
        <f t="shared" si="18"/>
        <v>0</v>
      </c>
    </row>
    <row r="97" spans="1:15" ht="16.2" x14ac:dyDescent="0.2">
      <c r="A97" s="12"/>
      <c r="B97" s="80" t="s">
        <v>159</v>
      </c>
      <c r="C97" s="68" t="s">
        <v>170</v>
      </c>
      <c r="D97" s="68" t="s">
        <v>64</v>
      </c>
      <c r="E97" s="68">
        <v>50</v>
      </c>
      <c r="F97" s="68" t="s">
        <v>33</v>
      </c>
      <c r="G97" s="68" t="s">
        <v>25</v>
      </c>
      <c r="H97" s="68" t="s">
        <v>26</v>
      </c>
      <c r="I97" s="68" t="s">
        <v>34</v>
      </c>
      <c r="J97" s="68">
        <v>18</v>
      </c>
      <c r="K97" s="98">
        <f t="shared" si="19"/>
        <v>900</v>
      </c>
      <c r="L97" s="90">
        <v>46569</v>
      </c>
      <c r="M97" s="68"/>
      <c r="N97" s="65">
        <f t="shared" si="17"/>
        <v>18</v>
      </c>
      <c r="O97" s="97">
        <f t="shared" si="18"/>
        <v>900</v>
      </c>
    </row>
    <row r="98" spans="1:15" ht="16.2" x14ac:dyDescent="0.2">
      <c r="A98" s="12"/>
      <c r="B98" s="81" t="s">
        <v>159</v>
      </c>
      <c r="C98" s="17" t="s">
        <v>170</v>
      </c>
      <c r="D98" s="17" t="s">
        <v>64</v>
      </c>
      <c r="E98" s="17">
        <v>50</v>
      </c>
      <c r="F98" s="17" t="s">
        <v>23</v>
      </c>
      <c r="G98" s="17" t="s">
        <v>25</v>
      </c>
      <c r="H98" s="17" t="s">
        <v>26</v>
      </c>
      <c r="I98" s="17" t="s">
        <v>34</v>
      </c>
      <c r="J98" s="17">
        <v>16</v>
      </c>
      <c r="K98" s="27">
        <f t="shared" si="19"/>
        <v>800</v>
      </c>
      <c r="L98" s="15">
        <v>47150</v>
      </c>
      <c r="M98" s="17"/>
      <c r="N98" s="16">
        <f t="shared" si="17"/>
        <v>16</v>
      </c>
      <c r="O98" s="94">
        <f t="shared" si="18"/>
        <v>800</v>
      </c>
    </row>
    <row r="99" spans="1:15" ht="16.2" x14ac:dyDescent="0.2">
      <c r="A99" s="12"/>
      <c r="B99" s="81" t="s">
        <v>159</v>
      </c>
      <c r="C99" s="17" t="s">
        <v>170</v>
      </c>
      <c r="D99" s="17" t="s">
        <v>64</v>
      </c>
      <c r="E99" s="17">
        <v>50</v>
      </c>
      <c r="F99" s="17" t="s">
        <v>23</v>
      </c>
      <c r="G99" s="17" t="s">
        <v>25</v>
      </c>
      <c r="H99" s="17" t="s">
        <v>26</v>
      </c>
      <c r="I99" s="17" t="s">
        <v>34</v>
      </c>
      <c r="J99" s="17"/>
      <c r="K99" s="27">
        <f t="shared" si="19"/>
        <v>0</v>
      </c>
      <c r="L99" s="15"/>
      <c r="M99" s="17"/>
      <c r="N99" s="16">
        <f t="shared" si="17"/>
        <v>0</v>
      </c>
      <c r="O99" s="94">
        <f t="shared" si="18"/>
        <v>0</v>
      </c>
    </row>
    <row r="100" spans="1:15" ht="16.2" x14ac:dyDescent="0.2">
      <c r="A100" s="12"/>
      <c r="B100" s="81" t="s">
        <v>159</v>
      </c>
      <c r="C100" s="17" t="s">
        <v>170</v>
      </c>
      <c r="D100" s="17" t="s">
        <v>64</v>
      </c>
      <c r="E100" s="17">
        <v>50</v>
      </c>
      <c r="F100" s="17" t="s">
        <v>23</v>
      </c>
      <c r="G100" s="17" t="s">
        <v>25</v>
      </c>
      <c r="H100" s="17" t="s">
        <v>26</v>
      </c>
      <c r="I100" s="17" t="s">
        <v>34</v>
      </c>
      <c r="J100" s="17"/>
      <c r="K100" s="27">
        <f t="shared" si="19"/>
        <v>0</v>
      </c>
      <c r="L100" s="15"/>
      <c r="M100" s="17"/>
      <c r="N100" s="16">
        <f t="shared" si="17"/>
        <v>0</v>
      </c>
      <c r="O100" s="94">
        <f t="shared" si="18"/>
        <v>0</v>
      </c>
    </row>
    <row r="101" spans="1:15" ht="16.8" thickBot="1" x14ac:dyDescent="0.25">
      <c r="A101" s="12"/>
      <c r="B101" s="71" t="s">
        <v>159</v>
      </c>
      <c r="C101" s="72" t="s">
        <v>170</v>
      </c>
      <c r="D101" s="72" t="s">
        <v>64</v>
      </c>
      <c r="E101" s="72">
        <v>50</v>
      </c>
      <c r="F101" s="72" t="s">
        <v>23</v>
      </c>
      <c r="G101" s="72" t="s">
        <v>25</v>
      </c>
      <c r="H101" s="72" t="s">
        <v>26</v>
      </c>
      <c r="I101" s="72" t="s">
        <v>34</v>
      </c>
      <c r="J101" s="72"/>
      <c r="K101" s="95">
        <f t="shared" si="19"/>
        <v>0</v>
      </c>
      <c r="L101" s="92"/>
      <c r="M101" s="72"/>
      <c r="N101" s="73">
        <f t="shared" si="17"/>
        <v>0</v>
      </c>
      <c r="O101" s="96">
        <f t="shared" si="18"/>
        <v>0</v>
      </c>
    </row>
    <row r="102" spans="1:15" ht="16.2" x14ac:dyDescent="0.2">
      <c r="A102" s="12"/>
      <c r="B102" s="80" t="s">
        <v>158</v>
      </c>
      <c r="C102" s="68" t="s">
        <v>170</v>
      </c>
      <c r="D102" s="68" t="s">
        <v>64</v>
      </c>
      <c r="E102" s="68">
        <v>50</v>
      </c>
      <c r="F102" s="68" t="s">
        <v>33</v>
      </c>
      <c r="G102" s="68" t="s">
        <v>25</v>
      </c>
      <c r="H102" s="68" t="s">
        <v>26</v>
      </c>
      <c r="I102" s="68" t="s">
        <v>166</v>
      </c>
      <c r="J102" s="68">
        <v>17</v>
      </c>
      <c r="K102" s="98">
        <f t="shared" si="19"/>
        <v>850</v>
      </c>
      <c r="L102" s="90">
        <v>46569</v>
      </c>
      <c r="M102" s="68"/>
      <c r="N102" s="65">
        <f t="shared" si="17"/>
        <v>17</v>
      </c>
      <c r="O102" s="97">
        <f t="shared" ref="O102:O125" si="21">N102*E102</f>
        <v>850</v>
      </c>
    </row>
    <row r="103" spans="1:15" ht="16.2" x14ac:dyDescent="0.2">
      <c r="A103" s="12"/>
      <c r="B103" s="81" t="s">
        <v>158</v>
      </c>
      <c r="C103" s="17" t="s">
        <v>170</v>
      </c>
      <c r="D103" s="17" t="s">
        <v>64</v>
      </c>
      <c r="E103" s="17">
        <v>50</v>
      </c>
      <c r="F103" s="17" t="s">
        <v>23</v>
      </c>
      <c r="G103" s="17" t="s">
        <v>25</v>
      </c>
      <c r="H103" s="17" t="s">
        <v>26</v>
      </c>
      <c r="I103" s="17" t="s">
        <v>166</v>
      </c>
      <c r="J103" s="17">
        <v>16</v>
      </c>
      <c r="K103" s="27">
        <f t="shared" si="19"/>
        <v>800</v>
      </c>
      <c r="L103" s="15">
        <v>46784</v>
      </c>
      <c r="M103" s="17"/>
      <c r="N103" s="16">
        <f t="shared" si="17"/>
        <v>16</v>
      </c>
      <c r="O103" s="94">
        <f t="shared" si="21"/>
        <v>800</v>
      </c>
    </row>
    <row r="104" spans="1:15" ht="16.2" x14ac:dyDescent="0.2">
      <c r="A104" s="12"/>
      <c r="B104" s="81" t="s">
        <v>158</v>
      </c>
      <c r="C104" s="17" t="s">
        <v>170</v>
      </c>
      <c r="D104" s="17" t="s">
        <v>64</v>
      </c>
      <c r="E104" s="17">
        <v>50</v>
      </c>
      <c r="F104" s="17" t="s">
        <v>23</v>
      </c>
      <c r="G104" s="17" t="s">
        <v>25</v>
      </c>
      <c r="H104" s="17" t="s">
        <v>26</v>
      </c>
      <c r="I104" s="17" t="s">
        <v>166</v>
      </c>
      <c r="J104" s="17"/>
      <c r="K104" s="27">
        <f t="shared" si="19"/>
        <v>0</v>
      </c>
      <c r="L104" s="15"/>
      <c r="M104" s="17"/>
      <c r="N104" s="16">
        <f t="shared" si="17"/>
        <v>0</v>
      </c>
      <c r="O104" s="94">
        <f t="shared" si="21"/>
        <v>0</v>
      </c>
    </row>
    <row r="105" spans="1:15" ht="16.2" x14ac:dyDescent="0.2">
      <c r="A105" s="12"/>
      <c r="B105" s="81" t="s">
        <v>158</v>
      </c>
      <c r="C105" s="17" t="s">
        <v>170</v>
      </c>
      <c r="D105" s="17" t="s">
        <v>64</v>
      </c>
      <c r="E105" s="17">
        <v>50</v>
      </c>
      <c r="F105" s="17" t="s">
        <v>23</v>
      </c>
      <c r="G105" s="17" t="s">
        <v>25</v>
      </c>
      <c r="H105" s="17" t="s">
        <v>26</v>
      </c>
      <c r="I105" s="17" t="s">
        <v>166</v>
      </c>
      <c r="J105" s="17"/>
      <c r="K105" s="27">
        <f t="shared" si="19"/>
        <v>0</v>
      </c>
      <c r="L105" s="15"/>
      <c r="M105" s="17"/>
      <c r="N105" s="16">
        <f t="shared" si="17"/>
        <v>0</v>
      </c>
      <c r="O105" s="94">
        <f t="shared" si="21"/>
        <v>0</v>
      </c>
    </row>
    <row r="106" spans="1:15" ht="16.8" thickBot="1" x14ac:dyDescent="0.25">
      <c r="A106" s="12"/>
      <c r="B106" s="71" t="s">
        <v>158</v>
      </c>
      <c r="C106" s="72" t="s">
        <v>170</v>
      </c>
      <c r="D106" s="72" t="s">
        <v>64</v>
      </c>
      <c r="E106" s="72">
        <v>50</v>
      </c>
      <c r="F106" s="72" t="s">
        <v>23</v>
      </c>
      <c r="G106" s="72" t="s">
        <v>25</v>
      </c>
      <c r="H106" s="72" t="s">
        <v>26</v>
      </c>
      <c r="I106" s="72" t="s">
        <v>166</v>
      </c>
      <c r="J106" s="72"/>
      <c r="K106" s="95">
        <f t="shared" si="19"/>
        <v>0</v>
      </c>
      <c r="L106" s="92"/>
      <c r="M106" s="72"/>
      <c r="N106" s="73">
        <f t="shared" si="17"/>
        <v>0</v>
      </c>
      <c r="O106" s="96">
        <f t="shared" si="21"/>
        <v>0</v>
      </c>
    </row>
    <row r="107" spans="1:15" ht="16.8" thickBot="1" x14ac:dyDescent="0.25">
      <c r="A107" s="12"/>
      <c r="B107" s="119" t="s">
        <v>3</v>
      </c>
      <c r="C107" s="72" t="s">
        <v>170</v>
      </c>
      <c r="D107" s="72" t="s">
        <v>64</v>
      </c>
      <c r="E107" s="72">
        <v>50</v>
      </c>
      <c r="F107" s="161" t="s">
        <v>23</v>
      </c>
      <c r="G107" s="161" t="s">
        <v>207</v>
      </c>
      <c r="H107" s="161" t="s">
        <v>26</v>
      </c>
      <c r="I107" s="161" t="s">
        <v>15</v>
      </c>
      <c r="J107" s="120">
        <v>5</v>
      </c>
      <c r="K107" s="98">
        <f t="shared" si="19"/>
        <v>250</v>
      </c>
      <c r="L107" s="118">
        <v>47484</v>
      </c>
      <c r="M107" s="120"/>
      <c r="N107" s="16">
        <f t="shared" ref="N107" si="22">J107-M107</f>
        <v>5</v>
      </c>
      <c r="O107" s="94">
        <f t="shared" ref="O107" si="23">N107*E107</f>
        <v>250</v>
      </c>
    </row>
    <row r="108" spans="1:15" ht="16.2" x14ac:dyDescent="0.2">
      <c r="A108" s="12"/>
      <c r="B108" s="80" t="s">
        <v>162</v>
      </c>
      <c r="C108" s="68" t="s">
        <v>170</v>
      </c>
      <c r="D108" s="68" t="s">
        <v>64</v>
      </c>
      <c r="E108" s="68">
        <v>50</v>
      </c>
      <c r="F108" s="68" t="s">
        <v>127</v>
      </c>
      <c r="G108" s="68" t="s">
        <v>61</v>
      </c>
      <c r="H108" s="68" t="s">
        <v>62</v>
      </c>
      <c r="I108" s="68" t="s">
        <v>63</v>
      </c>
      <c r="J108" s="68">
        <v>33</v>
      </c>
      <c r="K108" s="98">
        <f t="shared" ref="K108:K125" si="24">J108*50</f>
        <v>1650</v>
      </c>
      <c r="L108" s="90">
        <v>45689</v>
      </c>
      <c r="M108" s="68">
        <v>33</v>
      </c>
      <c r="N108" s="65">
        <f t="shared" ref="N108:N115" si="25">J108-M108</f>
        <v>0</v>
      </c>
      <c r="O108" s="97">
        <f t="shared" si="21"/>
        <v>0</v>
      </c>
    </row>
    <row r="109" spans="1:15" ht="16.2" x14ac:dyDescent="0.2">
      <c r="A109" s="12"/>
      <c r="B109" s="81" t="s">
        <v>162</v>
      </c>
      <c r="C109" s="17" t="s">
        <v>170</v>
      </c>
      <c r="D109" s="17" t="s">
        <v>64</v>
      </c>
      <c r="E109" s="17">
        <v>50</v>
      </c>
      <c r="F109" s="17" t="s">
        <v>127</v>
      </c>
      <c r="G109" s="17" t="s">
        <v>61</v>
      </c>
      <c r="H109" s="17" t="s">
        <v>62</v>
      </c>
      <c r="I109" s="17" t="s">
        <v>63</v>
      </c>
      <c r="J109" s="17">
        <v>34</v>
      </c>
      <c r="K109" s="27">
        <f>J109*50</f>
        <v>1700</v>
      </c>
      <c r="L109" s="15">
        <v>46023</v>
      </c>
      <c r="M109" s="17">
        <v>15</v>
      </c>
      <c r="N109" s="16">
        <f>J109-M109</f>
        <v>19</v>
      </c>
      <c r="O109" s="94">
        <f>N109*E109</f>
        <v>950</v>
      </c>
    </row>
    <row r="110" spans="1:15" ht="16.2" x14ac:dyDescent="0.2">
      <c r="A110" s="12"/>
      <c r="B110" s="81" t="s">
        <v>162</v>
      </c>
      <c r="C110" s="17" t="s">
        <v>170</v>
      </c>
      <c r="D110" s="17" t="s">
        <v>64</v>
      </c>
      <c r="E110" s="17">
        <v>50</v>
      </c>
      <c r="F110" s="17" t="s">
        <v>127</v>
      </c>
      <c r="G110" s="17" t="s">
        <v>61</v>
      </c>
      <c r="H110" s="17" t="s">
        <v>62</v>
      </c>
      <c r="I110" s="17" t="s">
        <v>63</v>
      </c>
      <c r="J110" s="17">
        <v>20</v>
      </c>
      <c r="K110" s="27">
        <f t="shared" si="24"/>
        <v>1000</v>
      </c>
      <c r="L110" s="15">
        <v>46600</v>
      </c>
      <c r="M110" s="17"/>
      <c r="N110" s="16">
        <f t="shared" si="25"/>
        <v>20</v>
      </c>
      <c r="O110" s="94">
        <f t="shared" si="21"/>
        <v>1000</v>
      </c>
    </row>
    <row r="111" spans="1:15" ht="16.2" x14ac:dyDescent="0.2">
      <c r="A111" s="12"/>
      <c r="B111" s="81" t="s">
        <v>162</v>
      </c>
      <c r="C111" s="17" t="s">
        <v>170</v>
      </c>
      <c r="D111" s="17" t="s">
        <v>64</v>
      </c>
      <c r="E111" s="17">
        <v>50</v>
      </c>
      <c r="F111" s="17" t="s">
        <v>127</v>
      </c>
      <c r="G111" s="17" t="s">
        <v>61</v>
      </c>
      <c r="H111" s="17" t="s">
        <v>62</v>
      </c>
      <c r="I111" s="17" t="s">
        <v>63</v>
      </c>
      <c r="J111" s="17">
        <v>6</v>
      </c>
      <c r="K111" s="27">
        <f>J111*50</f>
        <v>300</v>
      </c>
      <c r="L111" s="15">
        <v>46844</v>
      </c>
      <c r="M111" s="17"/>
      <c r="N111" s="16">
        <f>J111-M111</f>
        <v>6</v>
      </c>
      <c r="O111" s="94">
        <f>N111*E111</f>
        <v>300</v>
      </c>
    </row>
    <row r="112" spans="1:15" ht="16.2" x14ac:dyDescent="0.2">
      <c r="A112" s="12"/>
      <c r="B112" s="81" t="s">
        <v>162</v>
      </c>
      <c r="C112" s="17" t="s">
        <v>170</v>
      </c>
      <c r="D112" s="17" t="s">
        <v>64</v>
      </c>
      <c r="E112" s="17">
        <v>50</v>
      </c>
      <c r="F112" s="17" t="s">
        <v>127</v>
      </c>
      <c r="G112" s="17" t="s">
        <v>61</v>
      </c>
      <c r="H112" s="17" t="s">
        <v>62</v>
      </c>
      <c r="I112" s="17" t="s">
        <v>63</v>
      </c>
      <c r="J112" s="17">
        <v>7</v>
      </c>
      <c r="K112" s="27">
        <f t="shared" si="24"/>
        <v>350</v>
      </c>
      <c r="L112" s="15">
        <v>47150</v>
      </c>
      <c r="M112" s="17"/>
      <c r="N112" s="16">
        <f t="shared" si="25"/>
        <v>7</v>
      </c>
      <c r="O112" s="94">
        <f t="shared" si="21"/>
        <v>350</v>
      </c>
    </row>
    <row r="113" spans="1:15" ht="16.2" x14ac:dyDescent="0.2">
      <c r="A113" s="12"/>
      <c r="B113" s="81" t="s">
        <v>162</v>
      </c>
      <c r="C113" s="17" t="s">
        <v>170</v>
      </c>
      <c r="D113" s="17" t="s">
        <v>64</v>
      </c>
      <c r="E113" s="17">
        <v>50</v>
      </c>
      <c r="F113" s="17" t="s">
        <v>127</v>
      </c>
      <c r="G113" s="17" t="s">
        <v>61</v>
      </c>
      <c r="H113" s="17" t="s">
        <v>62</v>
      </c>
      <c r="I113" s="17" t="s">
        <v>63</v>
      </c>
      <c r="J113" s="17">
        <v>10</v>
      </c>
      <c r="K113" s="27">
        <f t="shared" si="24"/>
        <v>500</v>
      </c>
      <c r="L113" s="118">
        <v>47484</v>
      </c>
      <c r="M113" s="62"/>
      <c r="N113" s="16">
        <f t="shared" si="25"/>
        <v>10</v>
      </c>
      <c r="O113" s="94">
        <f t="shared" si="21"/>
        <v>500</v>
      </c>
    </row>
    <row r="114" spans="1:15" ht="16.2" x14ac:dyDescent="0.2">
      <c r="A114" s="12"/>
      <c r="B114" s="81" t="s">
        <v>162</v>
      </c>
      <c r="C114" s="17" t="s">
        <v>170</v>
      </c>
      <c r="D114" s="17" t="s">
        <v>64</v>
      </c>
      <c r="E114" s="17">
        <v>50</v>
      </c>
      <c r="F114" s="17" t="s">
        <v>127</v>
      </c>
      <c r="G114" s="17" t="s">
        <v>61</v>
      </c>
      <c r="H114" s="17" t="s">
        <v>62</v>
      </c>
      <c r="I114" s="17" t="s">
        <v>63</v>
      </c>
      <c r="J114" s="17"/>
      <c r="K114" s="27">
        <f t="shared" si="24"/>
        <v>0</v>
      </c>
      <c r="L114" s="15"/>
      <c r="M114" s="62"/>
      <c r="N114" s="16">
        <f t="shared" si="25"/>
        <v>0</v>
      </c>
      <c r="O114" s="94">
        <f t="shared" si="21"/>
        <v>0</v>
      </c>
    </row>
    <row r="115" spans="1:15" ht="16.8" thickBot="1" x14ac:dyDescent="0.25">
      <c r="A115" s="12"/>
      <c r="B115" s="71" t="s">
        <v>162</v>
      </c>
      <c r="C115" s="72" t="s">
        <v>170</v>
      </c>
      <c r="D115" s="72" t="s">
        <v>64</v>
      </c>
      <c r="E115" s="72">
        <v>50</v>
      </c>
      <c r="F115" s="72" t="s">
        <v>127</v>
      </c>
      <c r="G115" s="72" t="s">
        <v>61</v>
      </c>
      <c r="H115" s="72" t="s">
        <v>62</v>
      </c>
      <c r="I115" s="72" t="s">
        <v>63</v>
      </c>
      <c r="J115" s="72"/>
      <c r="K115" s="95">
        <f t="shared" si="24"/>
        <v>0</v>
      </c>
      <c r="L115" s="92"/>
      <c r="M115" s="72"/>
      <c r="N115" s="73">
        <f t="shared" si="25"/>
        <v>0</v>
      </c>
      <c r="O115" s="96">
        <f t="shared" si="21"/>
        <v>0</v>
      </c>
    </row>
    <row r="116" spans="1:15" ht="16.2" x14ac:dyDescent="0.2">
      <c r="A116" s="12"/>
      <c r="B116" s="80" t="s">
        <v>163</v>
      </c>
      <c r="C116" s="68" t="s">
        <v>170</v>
      </c>
      <c r="D116" s="68" t="s">
        <v>64</v>
      </c>
      <c r="E116" s="68">
        <v>50</v>
      </c>
      <c r="F116" s="68" t="s">
        <v>127</v>
      </c>
      <c r="G116" s="68" t="s">
        <v>61</v>
      </c>
      <c r="H116" s="68" t="s">
        <v>62</v>
      </c>
      <c r="I116" s="68" t="s">
        <v>128</v>
      </c>
      <c r="J116" s="68">
        <v>7</v>
      </c>
      <c r="K116" s="98">
        <f>J116*50</f>
        <v>350</v>
      </c>
      <c r="L116" s="90">
        <v>46784</v>
      </c>
      <c r="M116" s="68"/>
      <c r="N116" s="65">
        <f>J116-M116</f>
        <v>7</v>
      </c>
      <c r="O116" s="97">
        <f>N116*E116</f>
        <v>350</v>
      </c>
    </row>
    <row r="117" spans="1:15" ht="16.2" x14ac:dyDescent="0.2">
      <c r="A117" s="12"/>
      <c r="B117" s="81" t="s">
        <v>163</v>
      </c>
      <c r="C117" s="17" t="s">
        <v>170</v>
      </c>
      <c r="D117" s="17" t="s">
        <v>64</v>
      </c>
      <c r="E117" s="17">
        <v>50</v>
      </c>
      <c r="F117" s="17" t="s">
        <v>127</v>
      </c>
      <c r="G117" s="17" t="s">
        <v>61</v>
      </c>
      <c r="H117" s="17" t="s">
        <v>62</v>
      </c>
      <c r="I117" s="17" t="s">
        <v>128</v>
      </c>
      <c r="J117" s="17">
        <v>6</v>
      </c>
      <c r="K117" s="27">
        <f t="shared" si="24"/>
        <v>300</v>
      </c>
      <c r="L117" s="15">
        <v>47150</v>
      </c>
      <c r="M117" s="17"/>
      <c r="N117" s="16">
        <f t="shared" ref="N117:N120" si="26">J117-M117</f>
        <v>6</v>
      </c>
      <c r="O117" s="94">
        <f t="shared" si="21"/>
        <v>300</v>
      </c>
    </row>
    <row r="118" spans="1:15" ht="16.2" x14ac:dyDescent="0.2">
      <c r="A118" s="12"/>
      <c r="B118" s="81" t="s">
        <v>163</v>
      </c>
      <c r="C118" s="17" t="s">
        <v>170</v>
      </c>
      <c r="D118" s="17" t="s">
        <v>64</v>
      </c>
      <c r="E118" s="17">
        <v>50</v>
      </c>
      <c r="F118" s="17" t="s">
        <v>127</v>
      </c>
      <c r="G118" s="17" t="s">
        <v>61</v>
      </c>
      <c r="H118" s="17" t="s">
        <v>62</v>
      </c>
      <c r="I118" s="17" t="s">
        <v>128</v>
      </c>
      <c r="J118" s="17">
        <v>5</v>
      </c>
      <c r="K118" s="27">
        <f t="shared" si="24"/>
        <v>250</v>
      </c>
      <c r="L118" s="118">
        <v>47453</v>
      </c>
      <c r="M118" s="17"/>
      <c r="N118" s="16">
        <f t="shared" si="26"/>
        <v>5</v>
      </c>
      <c r="O118" s="94">
        <f t="shared" si="21"/>
        <v>250</v>
      </c>
    </row>
    <row r="119" spans="1:15" ht="16.2" x14ac:dyDescent="0.2">
      <c r="A119" s="12"/>
      <c r="B119" s="81" t="s">
        <v>163</v>
      </c>
      <c r="C119" s="17" t="s">
        <v>170</v>
      </c>
      <c r="D119" s="17" t="s">
        <v>64</v>
      </c>
      <c r="E119" s="17">
        <v>50</v>
      </c>
      <c r="F119" s="17" t="s">
        <v>127</v>
      </c>
      <c r="G119" s="17" t="s">
        <v>61</v>
      </c>
      <c r="H119" s="17" t="s">
        <v>62</v>
      </c>
      <c r="I119" s="17" t="s">
        <v>128</v>
      </c>
      <c r="J119" s="17"/>
      <c r="K119" s="27">
        <f t="shared" si="24"/>
        <v>0</v>
      </c>
      <c r="L119" s="15"/>
      <c r="M119" s="17"/>
      <c r="N119" s="16">
        <f t="shared" si="26"/>
        <v>0</v>
      </c>
      <c r="O119" s="94">
        <f t="shared" si="21"/>
        <v>0</v>
      </c>
    </row>
    <row r="120" spans="1:15" ht="16.8" thickBot="1" x14ac:dyDescent="0.25">
      <c r="A120" s="12"/>
      <c r="B120" s="71" t="s">
        <v>163</v>
      </c>
      <c r="C120" s="72" t="s">
        <v>170</v>
      </c>
      <c r="D120" s="72" t="s">
        <v>64</v>
      </c>
      <c r="E120" s="72">
        <v>50</v>
      </c>
      <c r="F120" s="72" t="s">
        <v>127</v>
      </c>
      <c r="G120" s="72" t="s">
        <v>61</v>
      </c>
      <c r="H120" s="72" t="s">
        <v>62</v>
      </c>
      <c r="I120" s="72" t="s">
        <v>128</v>
      </c>
      <c r="J120" s="72"/>
      <c r="K120" s="95">
        <f t="shared" si="24"/>
        <v>0</v>
      </c>
      <c r="L120" s="92"/>
      <c r="M120" s="74"/>
      <c r="N120" s="73">
        <f t="shared" si="26"/>
        <v>0</v>
      </c>
      <c r="O120" s="96">
        <f t="shared" si="21"/>
        <v>0</v>
      </c>
    </row>
    <row r="121" spans="1:15" ht="16.2" x14ac:dyDescent="0.2">
      <c r="A121" s="12"/>
      <c r="B121" s="80" t="s">
        <v>164</v>
      </c>
      <c r="C121" s="68" t="s">
        <v>170</v>
      </c>
      <c r="D121" s="68" t="s">
        <v>64</v>
      </c>
      <c r="E121" s="68">
        <v>50</v>
      </c>
      <c r="F121" s="68" t="s">
        <v>129</v>
      </c>
      <c r="G121" s="68" t="s">
        <v>130</v>
      </c>
      <c r="H121" s="68" t="s">
        <v>62</v>
      </c>
      <c r="I121" s="68" t="s">
        <v>131</v>
      </c>
      <c r="J121" s="68">
        <v>7</v>
      </c>
      <c r="K121" s="98">
        <f>J121*50</f>
        <v>350</v>
      </c>
      <c r="L121" s="90">
        <v>46784</v>
      </c>
      <c r="M121" s="68"/>
      <c r="N121" s="65">
        <f>J121-M121</f>
        <v>7</v>
      </c>
      <c r="O121" s="97">
        <f>N121*E121</f>
        <v>350</v>
      </c>
    </row>
    <row r="122" spans="1:15" ht="16.2" x14ac:dyDescent="0.2">
      <c r="A122" s="12"/>
      <c r="B122" s="81" t="s">
        <v>164</v>
      </c>
      <c r="C122" s="17" t="s">
        <v>170</v>
      </c>
      <c r="D122" s="17" t="s">
        <v>64</v>
      </c>
      <c r="E122" s="17">
        <v>50</v>
      </c>
      <c r="F122" s="17" t="s">
        <v>129</v>
      </c>
      <c r="G122" s="17" t="s">
        <v>130</v>
      </c>
      <c r="H122" s="17" t="s">
        <v>62</v>
      </c>
      <c r="I122" s="17" t="s">
        <v>131</v>
      </c>
      <c r="J122" s="17">
        <v>7</v>
      </c>
      <c r="K122" s="27">
        <f t="shared" si="24"/>
        <v>350</v>
      </c>
      <c r="L122" s="15">
        <v>47150</v>
      </c>
      <c r="M122" s="17"/>
      <c r="N122" s="16">
        <f t="shared" ref="N122:N125" si="27">J122-M122</f>
        <v>7</v>
      </c>
      <c r="O122" s="94">
        <f t="shared" si="21"/>
        <v>350</v>
      </c>
    </row>
    <row r="123" spans="1:15" ht="16.2" x14ac:dyDescent="0.2">
      <c r="A123" s="12"/>
      <c r="B123" s="81" t="s">
        <v>164</v>
      </c>
      <c r="C123" s="17" t="s">
        <v>170</v>
      </c>
      <c r="D123" s="17" t="s">
        <v>64</v>
      </c>
      <c r="E123" s="17">
        <v>50</v>
      </c>
      <c r="F123" s="17" t="s">
        <v>129</v>
      </c>
      <c r="G123" s="17" t="s">
        <v>130</v>
      </c>
      <c r="H123" s="17" t="s">
        <v>62</v>
      </c>
      <c r="I123" s="17" t="s">
        <v>131</v>
      </c>
      <c r="J123" s="17">
        <v>5</v>
      </c>
      <c r="K123" s="27">
        <f t="shared" si="24"/>
        <v>250</v>
      </c>
      <c r="L123" s="118">
        <v>47453</v>
      </c>
      <c r="M123" s="17"/>
      <c r="N123" s="16">
        <f t="shared" si="27"/>
        <v>5</v>
      </c>
      <c r="O123" s="94">
        <f t="shared" si="21"/>
        <v>250</v>
      </c>
    </row>
    <row r="124" spans="1:15" ht="16.2" x14ac:dyDescent="0.2">
      <c r="A124" s="12"/>
      <c r="B124" s="81" t="s">
        <v>164</v>
      </c>
      <c r="C124" s="17" t="s">
        <v>170</v>
      </c>
      <c r="D124" s="17" t="s">
        <v>64</v>
      </c>
      <c r="E124" s="17">
        <v>50</v>
      </c>
      <c r="F124" s="17" t="s">
        <v>129</v>
      </c>
      <c r="G124" s="17" t="s">
        <v>130</v>
      </c>
      <c r="H124" s="17" t="s">
        <v>62</v>
      </c>
      <c r="I124" s="17" t="s">
        <v>131</v>
      </c>
      <c r="J124" s="17"/>
      <c r="K124" s="27">
        <f t="shared" si="24"/>
        <v>0</v>
      </c>
      <c r="L124" s="15"/>
      <c r="M124" s="17"/>
      <c r="N124" s="16">
        <f t="shared" si="27"/>
        <v>0</v>
      </c>
      <c r="O124" s="94">
        <f t="shared" si="21"/>
        <v>0</v>
      </c>
    </row>
    <row r="125" spans="1:15" ht="16.8" thickBot="1" x14ac:dyDescent="0.25">
      <c r="A125" s="12"/>
      <c r="B125" s="71" t="s">
        <v>164</v>
      </c>
      <c r="C125" s="72" t="s">
        <v>170</v>
      </c>
      <c r="D125" s="72" t="s">
        <v>64</v>
      </c>
      <c r="E125" s="72">
        <v>50</v>
      </c>
      <c r="F125" s="72" t="s">
        <v>129</v>
      </c>
      <c r="G125" s="72" t="s">
        <v>130</v>
      </c>
      <c r="H125" s="72" t="s">
        <v>62</v>
      </c>
      <c r="I125" s="72" t="s">
        <v>131</v>
      </c>
      <c r="J125" s="72"/>
      <c r="K125" s="95">
        <f t="shared" si="24"/>
        <v>0</v>
      </c>
      <c r="L125" s="92"/>
      <c r="M125" s="74"/>
      <c r="N125" s="73">
        <f t="shared" si="27"/>
        <v>0</v>
      </c>
      <c r="O125" s="96">
        <f t="shared" si="21"/>
        <v>0</v>
      </c>
    </row>
    <row r="126" spans="1:15" ht="16.8" thickBot="1" x14ac:dyDescent="0.25">
      <c r="A126" s="12"/>
      <c r="B126" s="19"/>
      <c r="C126" s="19"/>
      <c r="D126" s="19"/>
      <c r="E126" s="19"/>
      <c r="F126" s="19"/>
      <c r="G126" s="19"/>
      <c r="H126" s="19"/>
      <c r="I126" s="19"/>
      <c r="J126" s="20"/>
      <c r="K126" s="28"/>
      <c r="L126" s="23"/>
      <c r="M126" s="20"/>
      <c r="N126" s="29"/>
      <c r="O126" s="20"/>
    </row>
    <row r="127" spans="1:15" ht="16.8" thickBot="1" x14ac:dyDescent="0.25">
      <c r="A127" s="12"/>
      <c r="B127" s="4"/>
      <c r="C127" s="102"/>
      <c r="D127" s="61"/>
      <c r="E127" s="61"/>
      <c r="F127" s="12"/>
      <c r="G127" s="12"/>
      <c r="H127" s="12"/>
      <c r="I127" s="12"/>
      <c r="J127" s="12"/>
      <c r="K127" s="12"/>
      <c r="L127" s="12"/>
      <c r="M127" s="12"/>
      <c r="N127" s="13" t="s">
        <v>29</v>
      </c>
      <c r="O127" s="30">
        <f>SUM(O61:O125)</f>
        <v>23750</v>
      </c>
    </row>
  </sheetData>
  <autoFilter ref="A60:O125" xr:uid="{00000000-0009-0000-0000-000001000000}"/>
  <mergeCells count="7">
    <mergeCell ref="A59:J59"/>
    <mergeCell ref="A1:O1"/>
    <mergeCell ref="J4:M5"/>
    <mergeCell ref="N4:O5"/>
    <mergeCell ref="A7:J7"/>
    <mergeCell ref="M2:N2"/>
    <mergeCell ref="A39:J39"/>
  </mergeCells>
  <phoneticPr fontId="1"/>
  <pageMargins left="0.23622047244094491" right="0.23622047244094491" top="0.15748031496062992" bottom="0.35433070866141736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7"/>
  <sheetViews>
    <sheetView tabSelected="1" view="pageBreakPreview" topLeftCell="A16" zoomScaleNormal="100" zoomScaleSheetLayoutView="100" workbookViewId="0">
      <selection activeCell="L6" sqref="L6"/>
    </sheetView>
  </sheetViews>
  <sheetFormatPr defaultRowHeight="14.4" x14ac:dyDescent="0.2"/>
  <cols>
    <col min="1" max="1" width="4" customWidth="1"/>
    <col min="2" max="2" width="27.3984375" customWidth="1"/>
    <col min="3" max="3" width="27.3984375" hidden="1" customWidth="1"/>
    <col min="4" max="4" width="21.19921875" customWidth="1"/>
    <col min="5" max="5" width="17.19921875" customWidth="1"/>
    <col min="6" max="6" width="16" customWidth="1"/>
    <col min="7" max="7" width="10.09765625" customWidth="1"/>
    <col min="8" max="9" width="14" customWidth="1"/>
    <col min="10" max="10" width="12.09765625" customWidth="1"/>
    <col min="11" max="11" width="11.59765625" customWidth="1"/>
    <col min="12" max="12" width="16.19921875" customWidth="1"/>
  </cols>
  <sheetData>
    <row r="1" spans="1:12" ht="28.2" x14ac:dyDescent="0.2">
      <c r="A1" s="128" t="s">
        <v>30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2" ht="2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L2" s="64" t="s">
        <v>203</v>
      </c>
    </row>
    <row r="3" spans="1:12" ht="16.8" thickBo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L3" s="51"/>
    </row>
    <row r="4" spans="1:12" ht="23.4" customHeight="1" x14ac:dyDescent="0.2">
      <c r="A4" s="12"/>
      <c r="B4" s="12"/>
      <c r="C4" s="12"/>
      <c r="D4" s="12"/>
      <c r="E4" s="12"/>
      <c r="F4" s="12"/>
      <c r="G4" s="12"/>
      <c r="H4" s="129" t="s">
        <v>126</v>
      </c>
      <c r="I4" s="130"/>
      <c r="J4" s="130"/>
      <c r="K4" s="130"/>
      <c r="L4" s="146">
        <f>L18+L50</f>
        <v>14832</v>
      </c>
    </row>
    <row r="5" spans="1:12" ht="23.4" customHeight="1" thickBot="1" x14ac:dyDescent="0.25">
      <c r="A5" s="12"/>
      <c r="B5" s="12"/>
      <c r="C5" s="12"/>
      <c r="D5" s="12"/>
      <c r="E5" s="12"/>
      <c r="F5" s="12"/>
      <c r="G5" s="12"/>
      <c r="H5" s="132"/>
      <c r="I5" s="133"/>
      <c r="J5" s="133"/>
      <c r="K5" s="133"/>
      <c r="L5" s="147"/>
    </row>
    <row r="6" spans="1:12" ht="16.2" customHeight="1" x14ac:dyDescent="0.2">
      <c r="A6" s="12"/>
      <c r="B6" s="12"/>
      <c r="C6" s="12"/>
      <c r="D6" s="12"/>
      <c r="E6" s="12"/>
      <c r="F6" s="12"/>
      <c r="G6" s="12"/>
      <c r="H6" s="53"/>
      <c r="I6" s="53"/>
      <c r="J6" s="53"/>
      <c r="K6" s="53"/>
      <c r="L6" s="54"/>
    </row>
    <row r="7" spans="1:12" ht="16.2" customHeight="1" thickBot="1" x14ac:dyDescent="0.25">
      <c r="A7" s="127" t="s">
        <v>177</v>
      </c>
      <c r="B7" s="127"/>
      <c r="C7" s="127"/>
      <c r="D7" s="127"/>
      <c r="E7" s="127"/>
      <c r="F7" s="127"/>
      <c r="G7" s="127"/>
      <c r="H7" s="127"/>
      <c r="I7" s="127"/>
      <c r="J7" s="127"/>
      <c r="K7" s="53"/>
      <c r="L7" s="54"/>
    </row>
    <row r="8" spans="1:12" ht="16.2" customHeight="1" thickBot="1" x14ac:dyDescent="0.25">
      <c r="A8" s="55"/>
      <c r="B8" s="87" t="s">
        <v>8</v>
      </c>
      <c r="C8" s="104" t="s">
        <v>169</v>
      </c>
      <c r="D8" s="88" t="s">
        <v>145</v>
      </c>
      <c r="E8" s="88" t="s">
        <v>148</v>
      </c>
      <c r="F8" s="88" t="s">
        <v>35</v>
      </c>
      <c r="G8" s="88" t="s">
        <v>18</v>
      </c>
      <c r="H8" s="88" t="s">
        <v>17</v>
      </c>
      <c r="I8" s="88" t="s">
        <v>16</v>
      </c>
      <c r="J8" s="88" t="s">
        <v>19</v>
      </c>
      <c r="K8" s="88" t="s">
        <v>60</v>
      </c>
      <c r="L8" s="89" t="s">
        <v>17</v>
      </c>
    </row>
    <row r="9" spans="1:12" ht="16.2" customHeight="1" x14ac:dyDescent="0.2">
      <c r="A9" s="55"/>
      <c r="B9" s="80" t="s">
        <v>146</v>
      </c>
      <c r="C9" s="106" t="s">
        <v>174</v>
      </c>
      <c r="D9" s="68" t="s">
        <v>147</v>
      </c>
      <c r="E9" s="68">
        <v>60</v>
      </c>
      <c r="F9" s="68" t="s">
        <v>58</v>
      </c>
      <c r="G9" s="65">
        <v>44</v>
      </c>
      <c r="H9" s="66">
        <f>G9*E9</f>
        <v>2640</v>
      </c>
      <c r="I9" s="67">
        <v>45536</v>
      </c>
      <c r="J9" s="68">
        <v>44</v>
      </c>
      <c r="K9" s="65">
        <f>G9-J9</f>
        <v>0</v>
      </c>
      <c r="L9" s="69">
        <f>K9*E9</f>
        <v>0</v>
      </c>
    </row>
    <row r="10" spans="1:12" ht="16.2" customHeight="1" x14ac:dyDescent="0.2">
      <c r="A10" s="55"/>
      <c r="B10" s="81" t="s">
        <v>146</v>
      </c>
      <c r="C10" s="99" t="s">
        <v>174</v>
      </c>
      <c r="D10" s="17" t="s">
        <v>64</v>
      </c>
      <c r="E10" s="17">
        <v>60</v>
      </c>
      <c r="F10" s="17" t="s">
        <v>58</v>
      </c>
      <c r="G10" s="16">
        <v>45</v>
      </c>
      <c r="H10" s="62">
        <f t="shared" ref="H10:H16" si="0">G10*E10</f>
        <v>2700</v>
      </c>
      <c r="I10" s="21">
        <v>45901</v>
      </c>
      <c r="J10" s="17">
        <v>38</v>
      </c>
      <c r="K10" s="16">
        <f>G10-J10</f>
        <v>7</v>
      </c>
      <c r="L10" s="70">
        <f>K10*E10</f>
        <v>420</v>
      </c>
    </row>
    <row r="11" spans="1:12" ht="16.2" customHeight="1" x14ac:dyDescent="0.2">
      <c r="A11" s="55"/>
      <c r="B11" s="81" t="s">
        <v>146</v>
      </c>
      <c r="C11" s="99" t="s">
        <v>174</v>
      </c>
      <c r="D11" s="17" t="s">
        <v>147</v>
      </c>
      <c r="E11" s="17">
        <v>60</v>
      </c>
      <c r="F11" s="17" t="s">
        <v>58</v>
      </c>
      <c r="G11" s="16">
        <v>35</v>
      </c>
      <c r="H11" s="62">
        <f t="shared" si="0"/>
        <v>2100</v>
      </c>
      <c r="I11" s="21">
        <v>46419</v>
      </c>
      <c r="J11" s="17"/>
      <c r="K11" s="16">
        <f>G11-J11</f>
        <v>35</v>
      </c>
      <c r="L11" s="70">
        <f>K11*E11</f>
        <v>2100</v>
      </c>
    </row>
    <row r="12" spans="1:12" ht="16.2" customHeight="1" thickBot="1" x14ac:dyDescent="0.25">
      <c r="A12" s="55"/>
      <c r="B12" s="71" t="s">
        <v>146</v>
      </c>
      <c r="C12" s="107" t="s">
        <v>174</v>
      </c>
      <c r="D12" s="72" t="s">
        <v>147</v>
      </c>
      <c r="E12" s="72">
        <v>60</v>
      </c>
      <c r="F12" s="72" t="s">
        <v>58</v>
      </c>
      <c r="G12" s="73"/>
      <c r="H12" s="74">
        <f t="shared" si="0"/>
        <v>0</v>
      </c>
      <c r="I12" s="75"/>
      <c r="J12" s="72"/>
      <c r="K12" s="73">
        <f t="shared" ref="K12" si="1">G12-J12</f>
        <v>0</v>
      </c>
      <c r="L12" s="76">
        <f t="shared" ref="L12" si="2">K12*E12</f>
        <v>0</v>
      </c>
    </row>
    <row r="13" spans="1:12" ht="16.2" customHeight="1" x14ac:dyDescent="0.2">
      <c r="A13" s="55"/>
      <c r="B13" s="80" t="s">
        <v>54</v>
      </c>
      <c r="C13" s="106" t="s">
        <v>174</v>
      </c>
      <c r="D13" s="68" t="s">
        <v>64</v>
      </c>
      <c r="E13" s="68">
        <v>60</v>
      </c>
      <c r="F13" s="68" t="s">
        <v>59</v>
      </c>
      <c r="G13" s="65">
        <v>44</v>
      </c>
      <c r="H13" s="66">
        <f t="shared" si="0"/>
        <v>2640</v>
      </c>
      <c r="I13" s="67">
        <v>45536</v>
      </c>
      <c r="J13" s="68">
        <v>44</v>
      </c>
      <c r="K13" s="65">
        <f>G13-J13</f>
        <v>0</v>
      </c>
      <c r="L13" s="69">
        <f>K13*E13</f>
        <v>0</v>
      </c>
    </row>
    <row r="14" spans="1:12" ht="16.2" customHeight="1" x14ac:dyDescent="0.2">
      <c r="A14" s="55"/>
      <c r="B14" s="81" t="s">
        <v>54</v>
      </c>
      <c r="C14" s="99" t="s">
        <v>174</v>
      </c>
      <c r="D14" s="17" t="s">
        <v>64</v>
      </c>
      <c r="E14" s="17">
        <v>60</v>
      </c>
      <c r="F14" s="17" t="s">
        <v>59</v>
      </c>
      <c r="G14" s="16">
        <v>45</v>
      </c>
      <c r="H14" s="62">
        <f t="shared" si="0"/>
        <v>2700</v>
      </c>
      <c r="I14" s="21">
        <v>45901</v>
      </c>
      <c r="J14" s="17">
        <v>32</v>
      </c>
      <c r="K14" s="16">
        <f>G14-J14</f>
        <v>13</v>
      </c>
      <c r="L14" s="70">
        <f>K14*E14</f>
        <v>780</v>
      </c>
    </row>
    <row r="15" spans="1:12" ht="16.2" customHeight="1" x14ac:dyDescent="0.2">
      <c r="A15" s="55"/>
      <c r="B15" s="81" t="s">
        <v>54</v>
      </c>
      <c r="C15" s="99" t="s">
        <v>174</v>
      </c>
      <c r="D15" s="17" t="s">
        <v>64</v>
      </c>
      <c r="E15" s="17">
        <v>60</v>
      </c>
      <c r="F15" s="17" t="s">
        <v>149</v>
      </c>
      <c r="G15" s="16">
        <v>35</v>
      </c>
      <c r="H15" s="62">
        <f t="shared" si="0"/>
        <v>2100</v>
      </c>
      <c r="I15" s="21">
        <v>46419</v>
      </c>
      <c r="J15" s="17"/>
      <c r="K15" s="16">
        <f t="shared" ref="K15" si="3">G15-J15</f>
        <v>35</v>
      </c>
      <c r="L15" s="70">
        <f>K15*E15</f>
        <v>2100</v>
      </c>
    </row>
    <row r="16" spans="1:12" ht="16.2" customHeight="1" thickBot="1" x14ac:dyDescent="0.25">
      <c r="A16" s="12"/>
      <c r="B16" s="71" t="s">
        <v>54</v>
      </c>
      <c r="C16" s="107" t="s">
        <v>174</v>
      </c>
      <c r="D16" s="72" t="s">
        <v>64</v>
      </c>
      <c r="E16" s="72">
        <v>60</v>
      </c>
      <c r="F16" s="72" t="s">
        <v>149</v>
      </c>
      <c r="G16" s="73"/>
      <c r="H16" s="74">
        <f t="shared" si="0"/>
        <v>0</v>
      </c>
      <c r="I16" s="75"/>
      <c r="J16" s="72"/>
      <c r="K16" s="73">
        <f t="shared" ref="K16" si="4">G16-J16</f>
        <v>0</v>
      </c>
      <c r="L16" s="76">
        <f t="shared" ref="L16" si="5">K16*E16</f>
        <v>0</v>
      </c>
    </row>
    <row r="17" spans="1:12" ht="16.2" customHeight="1" thickBot="1" x14ac:dyDescent="0.25">
      <c r="A17" s="12"/>
      <c r="B17" s="12"/>
      <c r="C17" s="12"/>
      <c r="D17" s="12"/>
      <c r="E17" s="12"/>
      <c r="F17" s="12"/>
      <c r="G17" s="12"/>
      <c r="H17" s="53"/>
      <c r="I17" s="53"/>
      <c r="J17" s="53"/>
      <c r="K17" s="53"/>
      <c r="L17" s="54"/>
    </row>
    <row r="18" spans="1:12" ht="16.2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3" t="s">
        <v>29</v>
      </c>
      <c r="L18" s="30">
        <f>SUM(L9:L16)</f>
        <v>5400</v>
      </c>
    </row>
    <row r="19" spans="1:12" ht="16.2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L19" s="43"/>
    </row>
    <row r="20" spans="1:12" ht="16.2" customHeight="1" thickBot="1" x14ac:dyDescent="0.25">
      <c r="A20" s="127" t="s">
        <v>165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54"/>
    </row>
    <row r="21" spans="1:12" ht="16.2" customHeight="1" thickBot="1" x14ac:dyDescent="0.25">
      <c r="A21" s="55"/>
      <c r="B21" s="77" t="s">
        <v>8</v>
      </c>
      <c r="C21" s="105" t="s">
        <v>169</v>
      </c>
      <c r="D21" s="78" t="s">
        <v>145</v>
      </c>
      <c r="E21" s="78" t="s">
        <v>150</v>
      </c>
      <c r="F21" s="78" t="s">
        <v>141</v>
      </c>
      <c r="G21" s="78" t="s">
        <v>18</v>
      </c>
      <c r="H21" s="78" t="s">
        <v>17</v>
      </c>
      <c r="I21" s="78" t="s">
        <v>16</v>
      </c>
      <c r="J21" s="78" t="s">
        <v>19</v>
      </c>
      <c r="K21" s="78" t="s">
        <v>60</v>
      </c>
      <c r="L21" s="79" t="s">
        <v>17</v>
      </c>
    </row>
    <row r="22" spans="1:12" ht="16.2" customHeight="1" x14ac:dyDescent="0.2">
      <c r="A22" s="55"/>
      <c r="B22" s="80" t="s">
        <v>151</v>
      </c>
      <c r="C22" s="106" t="s">
        <v>176</v>
      </c>
      <c r="D22" s="84" t="s">
        <v>64</v>
      </c>
      <c r="E22" s="84">
        <v>24</v>
      </c>
      <c r="F22" s="68" t="s">
        <v>142</v>
      </c>
      <c r="G22" s="65">
        <v>20</v>
      </c>
      <c r="H22" s="66">
        <f>G22*E22</f>
        <v>480</v>
      </c>
      <c r="I22" s="67">
        <v>46753</v>
      </c>
      <c r="J22" s="68">
        <v>2</v>
      </c>
      <c r="K22" s="65">
        <f>G22-J22</f>
        <v>18</v>
      </c>
      <c r="L22" s="69">
        <f>K22*E22</f>
        <v>432</v>
      </c>
    </row>
    <row r="23" spans="1:12" ht="16.2" customHeight="1" x14ac:dyDescent="0.2">
      <c r="A23" s="55"/>
      <c r="B23" s="108" t="s">
        <v>175</v>
      </c>
      <c r="C23" s="99" t="s">
        <v>176</v>
      </c>
      <c r="D23" s="83" t="s">
        <v>147</v>
      </c>
      <c r="E23" s="83">
        <v>24</v>
      </c>
      <c r="F23" s="17" t="s">
        <v>142</v>
      </c>
      <c r="G23" s="16">
        <v>19</v>
      </c>
      <c r="H23" s="62">
        <f t="shared" ref="H23:H48" si="6">G23*E23</f>
        <v>456</v>
      </c>
      <c r="I23" s="21">
        <v>47178</v>
      </c>
      <c r="J23" s="17"/>
      <c r="K23" s="16">
        <f>G23-J23</f>
        <v>19</v>
      </c>
      <c r="L23" s="70">
        <f>K23*E23</f>
        <v>456</v>
      </c>
    </row>
    <row r="24" spans="1:12" ht="16.2" customHeight="1" x14ac:dyDescent="0.2">
      <c r="A24" s="55"/>
      <c r="B24" s="108" t="s">
        <v>195</v>
      </c>
      <c r="C24" s="99" t="s">
        <v>176</v>
      </c>
      <c r="D24" s="83" t="s">
        <v>147</v>
      </c>
      <c r="E24" s="83">
        <v>24</v>
      </c>
      <c r="F24" s="17" t="s">
        <v>142</v>
      </c>
      <c r="G24" s="16">
        <v>46</v>
      </c>
      <c r="H24" s="62">
        <f t="shared" si="6"/>
        <v>1104</v>
      </c>
      <c r="I24" s="118">
        <v>47515</v>
      </c>
      <c r="J24" s="17"/>
      <c r="K24" s="16">
        <f t="shared" ref="K24:K26" si="7">G24-J24</f>
        <v>46</v>
      </c>
      <c r="L24" s="70">
        <f t="shared" ref="L24:L26" si="8">K24*E24</f>
        <v>1104</v>
      </c>
    </row>
    <row r="25" spans="1:12" ht="16.2" customHeight="1" x14ac:dyDescent="0.2">
      <c r="A25" s="55"/>
      <c r="B25" s="108" t="s">
        <v>195</v>
      </c>
      <c r="C25" s="99" t="s">
        <v>176</v>
      </c>
      <c r="D25" s="83" t="s">
        <v>147</v>
      </c>
      <c r="E25" s="83">
        <v>24</v>
      </c>
      <c r="F25" s="17" t="s">
        <v>142</v>
      </c>
      <c r="G25" s="16"/>
      <c r="H25" s="62">
        <f t="shared" si="6"/>
        <v>0</v>
      </c>
      <c r="I25" s="21"/>
      <c r="J25" s="17"/>
      <c r="K25" s="16">
        <f t="shared" si="7"/>
        <v>0</v>
      </c>
      <c r="L25" s="70">
        <f t="shared" si="8"/>
        <v>0</v>
      </c>
    </row>
    <row r="26" spans="1:12" ht="16.2" customHeight="1" x14ac:dyDescent="0.2">
      <c r="A26" s="12"/>
      <c r="B26" s="108" t="s">
        <v>195</v>
      </c>
      <c r="C26" s="99" t="s">
        <v>176</v>
      </c>
      <c r="D26" s="83" t="s">
        <v>64</v>
      </c>
      <c r="E26" s="83">
        <v>24</v>
      </c>
      <c r="F26" s="17" t="s">
        <v>142</v>
      </c>
      <c r="G26" s="16"/>
      <c r="H26" s="62">
        <f t="shared" si="6"/>
        <v>0</v>
      </c>
      <c r="I26" s="21"/>
      <c r="J26" s="17"/>
      <c r="K26" s="16">
        <f t="shared" si="7"/>
        <v>0</v>
      </c>
      <c r="L26" s="70">
        <f t="shared" si="8"/>
        <v>0</v>
      </c>
    </row>
    <row r="27" spans="1:12" ht="16.2" customHeight="1" thickBot="1" x14ac:dyDescent="0.25">
      <c r="A27" s="12"/>
      <c r="B27" s="121" t="s">
        <v>195</v>
      </c>
      <c r="C27" s="107" t="s">
        <v>176</v>
      </c>
      <c r="D27" s="72" t="s">
        <v>64</v>
      </c>
      <c r="E27" s="82">
        <v>24</v>
      </c>
      <c r="F27" s="72" t="s">
        <v>142</v>
      </c>
      <c r="G27" s="73"/>
      <c r="H27" s="74">
        <f t="shared" si="6"/>
        <v>0</v>
      </c>
      <c r="I27" s="75"/>
      <c r="J27" s="72"/>
      <c r="K27" s="73">
        <f t="shared" ref="K27" si="9">G27-J27</f>
        <v>0</v>
      </c>
      <c r="L27" s="76">
        <f t="shared" ref="L27" si="10">K27*E27</f>
        <v>0</v>
      </c>
    </row>
    <row r="28" spans="1:12" ht="16.2" customHeight="1" x14ac:dyDescent="0.2">
      <c r="A28" s="55"/>
      <c r="B28" s="80" t="s">
        <v>152</v>
      </c>
      <c r="C28" s="106" t="s">
        <v>176</v>
      </c>
      <c r="D28" s="68" t="s">
        <v>64</v>
      </c>
      <c r="E28" s="84">
        <v>24</v>
      </c>
      <c r="F28" s="68" t="s">
        <v>142</v>
      </c>
      <c r="G28" s="65">
        <v>18</v>
      </c>
      <c r="H28" s="66">
        <f>G28*E28</f>
        <v>432</v>
      </c>
      <c r="I28" s="67">
        <v>46753</v>
      </c>
      <c r="J28" s="68"/>
      <c r="K28" s="65">
        <f>G28-J28</f>
        <v>18</v>
      </c>
      <c r="L28" s="69">
        <f>K28*E28</f>
        <v>432</v>
      </c>
    </row>
    <row r="29" spans="1:12" ht="16.2" customHeight="1" x14ac:dyDescent="0.2">
      <c r="A29" s="55"/>
      <c r="B29" s="81" t="s">
        <v>152</v>
      </c>
      <c r="C29" s="99" t="s">
        <v>176</v>
      </c>
      <c r="D29" s="83" t="s">
        <v>64</v>
      </c>
      <c r="E29" s="83">
        <v>24</v>
      </c>
      <c r="F29" s="17" t="s">
        <v>142</v>
      </c>
      <c r="G29" s="16">
        <v>20</v>
      </c>
      <c r="H29" s="62">
        <f t="shared" si="6"/>
        <v>480</v>
      </c>
      <c r="I29" s="21">
        <v>47178</v>
      </c>
      <c r="J29" s="17"/>
      <c r="K29" s="16">
        <f>G29-J29</f>
        <v>20</v>
      </c>
      <c r="L29" s="70">
        <f>K29*E29</f>
        <v>480</v>
      </c>
    </row>
    <row r="30" spans="1:12" ht="16.2" customHeight="1" x14ac:dyDescent="0.2">
      <c r="A30" s="55"/>
      <c r="B30" s="81" t="s">
        <v>196</v>
      </c>
      <c r="C30" s="99" t="s">
        <v>176</v>
      </c>
      <c r="D30" s="83" t="s">
        <v>64</v>
      </c>
      <c r="E30" s="83">
        <v>24</v>
      </c>
      <c r="F30" s="17" t="s">
        <v>142</v>
      </c>
      <c r="G30" s="16">
        <v>46</v>
      </c>
      <c r="H30" s="62">
        <f t="shared" si="6"/>
        <v>1104</v>
      </c>
      <c r="I30" s="118">
        <v>47484</v>
      </c>
      <c r="J30" s="17"/>
      <c r="K30" s="16">
        <f t="shared" ref="K30:K32" si="11">G30-J30</f>
        <v>46</v>
      </c>
      <c r="L30" s="70">
        <f t="shared" ref="L30:L32" si="12">K30*E30</f>
        <v>1104</v>
      </c>
    </row>
    <row r="31" spans="1:12" ht="16.2" customHeight="1" x14ac:dyDescent="0.2">
      <c r="A31" s="55"/>
      <c r="B31" s="81" t="s">
        <v>196</v>
      </c>
      <c r="C31" s="99" t="s">
        <v>176</v>
      </c>
      <c r="D31" s="83" t="s">
        <v>64</v>
      </c>
      <c r="E31" s="83">
        <v>24</v>
      </c>
      <c r="F31" s="17" t="s">
        <v>142</v>
      </c>
      <c r="G31" s="16"/>
      <c r="H31" s="62">
        <f t="shared" si="6"/>
        <v>0</v>
      </c>
      <c r="I31" s="21"/>
      <c r="J31" s="17"/>
      <c r="K31" s="16">
        <f t="shared" si="11"/>
        <v>0</v>
      </c>
      <c r="L31" s="70">
        <f t="shared" si="12"/>
        <v>0</v>
      </c>
    </row>
    <row r="32" spans="1:12" ht="16.2" customHeight="1" thickBot="1" x14ac:dyDescent="0.25">
      <c r="A32" s="12"/>
      <c r="B32" s="121" t="s">
        <v>196</v>
      </c>
      <c r="C32" s="107" t="s">
        <v>176</v>
      </c>
      <c r="D32" s="82" t="s">
        <v>64</v>
      </c>
      <c r="E32" s="82">
        <v>24</v>
      </c>
      <c r="F32" s="72" t="s">
        <v>142</v>
      </c>
      <c r="G32" s="73"/>
      <c r="H32" s="74">
        <f t="shared" si="6"/>
        <v>0</v>
      </c>
      <c r="I32" s="75"/>
      <c r="J32" s="72"/>
      <c r="K32" s="73">
        <f t="shared" si="11"/>
        <v>0</v>
      </c>
      <c r="L32" s="76">
        <f t="shared" si="12"/>
        <v>0</v>
      </c>
    </row>
    <row r="33" spans="1:12" ht="16.2" customHeight="1" x14ac:dyDescent="0.2">
      <c r="A33" s="55"/>
      <c r="B33" s="80" t="s">
        <v>153</v>
      </c>
      <c r="C33" s="106" t="s">
        <v>176</v>
      </c>
      <c r="D33" s="84" t="s">
        <v>64</v>
      </c>
      <c r="E33" s="84">
        <v>24</v>
      </c>
      <c r="F33" s="68" t="s">
        <v>142</v>
      </c>
      <c r="G33" s="65">
        <v>18</v>
      </c>
      <c r="H33" s="66">
        <f>G33*E33</f>
        <v>432</v>
      </c>
      <c r="I33" s="67">
        <v>46784</v>
      </c>
      <c r="J33" s="68"/>
      <c r="K33" s="65">
        <f>G33-J33</f>
        <v>18</v>
      </c>
      <c r="L33" s="69">
        <f>K33*E33</f>
        <v>432</v>
      </c>
    </row>
    <row r="34" spans="1:12" ht="16.2" customHeight="1" x14ac:dyDescent="0.2">
      <c r="A34" s="55"/>
      <c r="B34" s="81" t="s">
        <v>153</v>
      </c>
      <c r="C34" s="99" t="s">
        <v>176</v>
      </c>
      <c r="D34" s="83" t="s">
        <v>64</v>
      </c>
      <c r="E34" s="83">
        <v>24</v>
      </c>
      <c r="F34" s="17" t="s">
        <v>142</v>
      </c>
      <c r="G34" s="16">
        <v>20</v>
      </c>
      <c r="H34" s="62">
        <f t="shared" si="6"/>
        <v>480</v>
      </c>
      <c r="I34" s="21">
        <v>47178</v>
      </c>
      <c r="J34" s="17"/>
      <c r="K34" s="16">
        <f>G34-J34</f>
        <v>20</v>
      </c>
      <c r="L34" s="70">
        <f>K34*E34</f>
        <v>480</v>
      </c>
    </row>
    <row r="35" spans="1:12" ht="16.2" customHeight="1" x14ac:dyDescent="0.2">
      <c r="A35" s="55"/>
      <c r="B35" s="122" t="s">
        <v>197</v>
      </c>
      <c r="C35" s="99" t="s">
        <v>176</v>
      </c>
      <c r="D35" s="83" t="s">
        <v>64</v>
      </c>
      <c r="E35" s="17">
        <v>24</v>
      </c>
      <c r="F35" s="17" t="s">
        <v>154</v>
      </c>
      <c r="G35" s="16">
        <v>46</v>
      </c>
      <c r="H35" s="62">
        <f t="shared" si="6"/>
        <v>1104</v>
      </c>
      <c r="I35" s="118">
        <v>47515</v>
      </c>
      <c r="J35" s="17"/>
      <c r="K35" s="16">
        <f t="shared" ref="K35:K37" si="13">G35-J35</f>
        <v>46</v>
      </c>
      <c r="L35" s="70">
        <f t="shared" ref="L35:L37" si="14">K35*E35</f>
        <v>1104</v>
      </c>
    </row>
    <row r="36" spans="1:12" ht="16.2" customHeight="1" x14ac:dyDescent="0.2">
      <c r="A36" s="55"/>
      <c r="B36" s="122" t="s">
        <v>197</v>
      </c>
      <c r="C36" s="99" t="s">
        <v>176</v>
      </c>
      <c r="D36" s="83" t="s">
        <v>64</v>
      </c>
      <c r="E36" s="17">
        <v>24</v>
      </c>
      <c r="F36" s="17" t="s">
        <v>154</v>
      </c>
      <c r="G36" s="16"/>
      <c r="H36" s="62">
        <f t="shared" si="6"/>
        <v>0</v>
      </c>
      <c r="I36" s="21"/>
      <c r="J36" s="17"/>
      <c r="K36" s="16">
        <f t="shared" si="13"/>
        <v>0</v>
      </c>
      <c r="L36" s="70">
        <f t="shared" si="14"/>
        <v>0</v>
      </c>
    </row>
    <row r="37" spans="1:12" ht="16.2" customHeight="1" thickBot="1" x14ac:dyDescent="0.25">
      <c r="A37" s="12"/>
      <c r="B37" s="71" t="s">
        <v>197</v>
      </c>
      <c r="C37" s="107" t="s">
        <v>176</v>
      </c>
      <c r="D37" s="82" t="s">
        <v>64</v>
      </c>
      <c r="E37" s="72">
        <v>24</v>
      </c>
      <c r="F37" s="72" t="s">
        <v>154</v>
      </c>
      <c r="G37" s="73"/>
      <c r="H37" s="74">
        <f t="shared" si="6"/>
        <v>0</v>
      </c>
      <c r="I37" s="75"/>
      <c r="J37" s="72"/>
      <c r="K37" s="73">
        <f t="shared" si="13"/>
        <v>0</v>
      </c>
      <c r="L37" s="76">
        <f t="shared" si="14"/>
        <v>0</v>
      </c>
    </row>
    <row r="38" spans="1:12" ht="16.2" customHeight="1" x14ac:dyDescent="0.2">
      <c r="A38" s="55"/>
      <c r="B38" s="80" t="s">
        <v>155</v>
      </c>
      <c r="C38" s="106" t="s">
        <v>176</v>
      </c>
      <c r="D38" s="68" t="s">
        <v>64</v>
      </c>
      <c r="E38" s="84">
        <v>24</v>
      </c>
      <c r="F38" s="68" t="s">
        <v>142</v>
      </c>
      <c r="G38" s="65">
        <v>18</v>
      </c>
      <c r="H38" s="66">
        <f>G38*E38</f>
        <v>432</v>
      </c>
      <c r="I38" s="67">
        <v>46784</v>
      </c>
      <c r="J38" s="68"/>
      <c r="K38" s="65">
        <f>G38-J38</f>
        <v>18</v>
      </c>
      <c r="L38" s="69">
        <f>K38*E38</f>
        <v>432</v>
      </c>
    </row>
    <row r="39" spans="1:12" ht="16.2" customHeight="1" x14ac:dyDescent="0.2">
      <c r="A39" s="55"/>
      <c r="B39" s="81" t="s">
        <v>155</v>
      </c>
      <c r="C39" s="99" t="s">
        <v>176</v>
      </c>
      <c r="D39" s="83" t="s">
        <v>64</v>
      </c>
      <c r="E39" s="83">
        <v>24</v>
      </c>
      <c r="F39" s="17" t="s">
        <v>142</v>
      </c>
      <c r="G39" s="16">
        <v>30</v>
      </c>
      <c r="H39" s="62">
        <f t="shared" si="6"/>
        <v>720</v>
      </c>
      <c r="I39" s="21">
        <v>47209</v>
      </c>
      <c r="J39" s="17"/>
      <c r="K39" s="16">
        <f>G39-J39</f>
        <v>30</v>
      </c>
      <c r="L39" s="70">
        <f>K39*E39</f>
        <v>720</v>
      </c>
    </row>
    <row r="40" spans="1:12" ht="16.2" customHeight="1" x14ac:dyDescent="0.2">
      <c r="A40" s="55"/>
      <c r="B40" s="108" t="s">
        <v>199</v>
      </c>
      <c r="C40" s="99" t="s">
        <v>176</v>
      </c>
      <c r="D40" s="17" t="s">
        <v>64</v>
      </c>
      <c r="E40" s="83">
        <v>24</v>
      </c>
      <c r="F40" s="17" t="s">
        <v>142</v>
      </c>
      <c r="G40" s="16">
        <v>46</v>
      </c>
      <c r="H40" s="62">
        <f t="shared" si="6"/>
        <v>1104</v>
      </c>
      <c r="I40" s="118">
        <v>47515</v>
      </c>
      <c r="J40" s="17"/>
      <c r="K40" s="16">
        <f t="shared" ref="K40:K42" si="15">G40-J40</f>
        <v>46</v>
      </c>
      <c r="L40" s="70">
        <f t="shared" ref="L40:L42" si="16">K40*E40</f>
        <v>1104</v>
      </c>
    </row>
    <row r="41" spans="1:12" ht="16.2" customHeight="1" x14ac:dyDescent="0.2">
      <c r="A41" s="55"/>
      <c r="B41" s="108" t="s">
        <v>199</v>
      </c>
      <c r="C41" s="99" t="s">
        <v>176</v>
      </c>
      <c r="D41" s="17" t="s">
        <v>64</v>
      </c>
      <c r="E41" s="83">
        <v>24</v>
      </c>
      <c r="F41" s="17" t="s">
        <v>142</v>
      </c>
      <c r="G41" s="16"/>
      <c r="H41" s="62">
        <f t="shared" si="6"/>
        <v>0</v>
      </c>
      <c r="I41" s="21"/>
      <c r="J41" s="17"/>
      <c r="K41" s="16">
        <f t="shared" si="15"/>
        <v>0</v>
      </c>
      <c r="L41" s="70">
        <f t="shared" si="16"/>
        <v>0</v>
      </c>
    </row>
    <row r="42" spans="1:12" ht="16.2" customHeight="1" thickBot="1" x14ac:dyDescent="0.25">
      <c r="A42" s="12"/>
      <c r="B42" s="71" t="s">
        <v>198</v>
      </c>
      <c r="C42" s="107" t="s">
        <v>176</v>
      </c>
      <c r="D42" s="72" t="s">
        <v>64</v>
      </c>
      <c r="E42" s="82">
        <v>24</v>
      </c>
      <c r="F42" s="72" t="s">
        <v>142</v>
      </c>
      <c r="G42" s="73"/>
      <c r="H42" s="74">
        <f t="shared" si="6"/>
        <v>0</v>
      </c>
      <c r="I42" s="75"/>
      <c r="J42" s="72"/>
      <c r="K42" s="73">
        <f t="shared" si="15"/>
        <v>0</v>
      </c>
      <c r="L42" s="76">
        <f t="shared" si="16"/>
        <v>0</v>
      </c>
    </row>
    <row r="43" spans="1:12" ht="16.2" customHeight="1" x14ac:dyDescent="0.2">
      <c r="A43" s="55"/>
      <c r="B43" s="80" t="s">
        <v>156</v>
      </c>
      <c r="C43" s="106" t="s">
        <v>176</v>
      </c>
      <c r="D43" s="68" t="s">
        <v>64</v>
      </c>
      <c r="E43" s="84">
        <v>24</v>
      </c>
      <c r="F43" s="68" t="s">
        <v>142</v>
      </c>
      <c r="G43" s="65">
        <v>18</v>
      </c>
      <c r="H43" s="66">
        <f>G43*E43</f>
        <v>432</v>
      </c>
      <c r="I43" s="67">
        <v>46784</v>
      </c>
      <c r="J43" s="68"/>
      <c r="K43" s="65">
        <f>G43-J43</f>
        <v>18</v>
      </c>
      <c r="L43" s="69">
        <f>K43*E43</f>
        <v>432</v>
      </c>
    </row>
    <row r="44" spans="1:12" ht="16.2" customHeight="1" x14ac:dyDescent="0.2">
      <c r="A44" s="111"/>
      <c r="B44" s="81" t="s">
        <v>156</v>
      </c>
      <c r="C44" s="99" t="s">
        <v>176</v>
      </c>
      <c r="D44" s="17" t="s">
        <v>64</v>
      </c>
      <c r="E44" s="83">
        <v>24</v>
      </c>
      <c r="F44" s="17" t="s">
        <v>142</v>
      </c>
      <c r="G44" s="16">
        <v>1</v>
      </c>
      <c r="H44" s="62">
        <f t="shared" ref="H44" si="17">G44*E44</f>
        <v>24</v>
      </c>
      <c r="I44" s="21">
        <v>47150</v>
      </c>
      <c r="J44" s="17"/>
      <c r="K44" s="16">
        <f>G44-J44</f>
        <v>1</v>
      </c>
      <c r="L44" s="70">
        <f>K44*E44</f>
        <v>24</v>
      </c>
    </row>
    <row r="45" spans="1:12" ht="16.2" customHeight="1" x14ac:dyDescent="0.2">
      <c r="A45" s="55"/>
      <c r="B45" s="81" t="s">
        <v>156</v>
      </c>
      <c r="C45" s="99" t="s">
        <v>176</v>
      </c>
      <c r="D45" s="17" t="s">
        <v>64</v>
      </c>
      <c r="E45" s="83">
        <v>24</v>
      </c>
      <c r="F45" s="17" t="s">
        <v>142</v>
      </c>
      <c r="G45" s="16">
        <v>29</v>
      </c>
      <c r="H45" s="62">
        <f t="shared" si="6"/>
        <v>696</v>
      </c>
      <c r="I45" s="21">
        <v>47178</v>
      </c>
      <c r="J45" s="17"/>
      <c r="K45" s="16">
        <f>G45-J45</f>
        <v>29</v>
      </c>
      <c r="L45" s="70">
        <f>K45*E45</f>
        <v>696</v>
      </c>
    </row>
    <row r="46" spans="1:12" ht="16.2" customHeight="1" x14ac:dyDescent="0.2">
      <c r="A46" s="55"/>
      <c r="B46" s="81" t="s">
        <v>200</v>
      </c>
      <c r="C46" s="99" t="s">
        <v>176</v>
      </c>
      <c r="D46" s="17" t="s">
        <v>64</v>
      </c>
      <c r="E46" s="83">
        <v>24</v>
      </c>
      <c r="F46" s="17" t="s">
        <v>142</v>
      </c>
      <c r="G46" s="16">
        <v>46</v>
      </c>
      <c r="H46" s="62">
        <f t="shared" si="6"/>
        <v>1104</v>
      </c>
      <c r="I46" s="118">
        <v>47515</v>
      </c>
      <c r="J46" s="17"/>
      <c r="K46" s="16">
        <f t="shared" ref="K46:K48" si="18">G46-J46</f>
        <v>46</v>
      </c>
      <c r="L46" s="70"/>
    </row>
    <row r="47" spans="1:12" ht="16.2" customHeight="1" x14ac:dyDescent="0.2">
      <c r="A47" s="55"/>
      <c r="B47" s="81" t="s">
        <v>200</v>
      </c>
      <c r="C47" s="99" t="s">
        <v>176</v>
      </c>
      <c r="D47" s="17" t="s">
        <v>64</v>
      </c>
      <c r="E47" s="83">
        <v>24</v>
      </c>
      <c r="F47" s="17" t="s">
        <v>142</v>
      </c>
      <c r="G47" s="16"/>
      <c r="H47" s="62">
        <f t="shared" si="6"/>
        <v>0</v>
      </c>
      <c r="I47" s="21"/>
      <c r="J47" s="17"/>
      <c r="K47" s="16">
        <f t="shared" si="18"/>
        <v>0</v>
      </c>
      <c r="L47" s="70"/>
    </row>
    <row r="48" spans="1:12" ht="16.2" customHeight="1" thickBot="1" x14ac:dyDescent="0.25">
      <c r="A48" s="12"/>
      <c r="B48" s="71" t="s">
        <v>201</v>
      </c>
      <c r="C48" s="107" t="s">
        <v>176</v>
      </c>
      <c r="D48" s="72" t="s">
        <v>64</v>
      </c>
      <c r="E48" s="82">
        <v>24</v>
      </c>
      <c r="F48" s="72" t="s">
        <v>142</v>
      </c>
      <c r="G48" s="73"/>
      <c r="H48" s="74">
        <f t="shared" si="6"/>
        <v>0</v>
      </c>
      <c r="I48" s="75"/>
      <c r="J48" s="72"/>
      <c r="K48" s="73">
        <f t="shared" si="18"/>
        <v>0</v>
      </c>
      <c r="L48" s="76"/>
    </row>
    <row r="49" spans="1:12" ht="16.2" customHeight="1" thickBot="1" x14ac:dyDescent="0.25">
      <c r="A49" s="12"/>
      <c r="B49" s="12"/>
      <c r="C49" s="12"/>
      <c r="D49" s="12"/>
      <c r="E49" s="12"/>
      <c r="F49" s="12"/>
      <c r="G49" s="12"/>
      <c r="H49" s="53"/>
      <c r="I49" s="53"/>
      <c r="J49" s="53"/>
      <c r="K49" s="53"/>
      <c r="L49" s="54"/>
    </row>
    <row r="50" spans="1:12" ht="16.2" customHeight="1" thickBo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3" t="s">
        <v>29</v>
      </c>
      <c r="L50" s="30">
        <f>SUM(L22:L48)</f>
        <v>9432</v>
      </c>
    </row>
    <row r="51" spans="1:12" ht="16.2" customHeigh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L51" s="50"/>
    </row>
    <row r="52" spans="1:12" ht="16.2" customHeigh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L52" s="50"/>
    </row>
    <row r="53" spans="1:12" x14ac:dyDescent="0.2">
      <c r="H53" s="45"/>
    </row>
    <row r="54" spans="1:12" ht="19.2" x14ac:dyDescent="0.2">
      <c r="A54" s="58" t="s">
        <v>208</v>
      </c>
    </row>
    <row r="55" spans="1:12" ht="15" thickBot="1" x14ac:dyDescent="0.25">
      <c r="A55" s="148" t="s">
        <v>143</v>
      </c>
      <c r="B55" s="148"/>
      <c r="C55" s="148"/>
      <c r="D55" s="148"/>
      <c r="E55" s="148"/>
      <c r="F55" s="148"/>
      <c r="G55" s="148"/>
    </row>
    <row r="56" spans="1:12" ht="14.25" customHeight="1" x14ac:dyDescent="0.2">
      <c r="A56" s="140" t="s">
        <v>202</v>
      </c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</row>
    <row r="57" spans="1:12" x14ac:dyDescent="0.2">
      <c r="A57" s="142"/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</row>
    <row r="58" spans="1:12" x14ac:dyDescent="0.2">
      <c r="A58" s="142"/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</row>
    <row r="59" spans="1:12" x14ac:dyDescent="0.2">
      <c r="A59" s="142"/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</row>
    <row r="60" spans="1:12" x14ac:dyDescent="0.2">
      <c r="A60" s="142"/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</row>
    <row r="61" spans="1:12" x14ac:dyDescent="0.2">
      <c r="A61" s="142"/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</row>
    <row r="62" spans="1:12" x14ac:dyDescent="0.2">
      <c r="A62" s="142"/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</row>
    <row r="63" spans="1:12" x14ac:dyDescent="0.2">
      <c r="A63" s="142"/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</row>
    <row r="64" spans="1:12" x14ac:dyDescent="0.2">
      <c r="A64" s="142"/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</row>
    <row r="65" spans="1:12" x14ac:dyDescent="0.2">
      <c r="A65" s="142"/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</row>
    <row r="66" spans="1:12" x14ac:dyDescent="0.2">
      <c r="A66" s="142"/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</row>
    <row r="67" spans="1:12" ht="15" thickBot="1" x14ac:dyDescent="0.25">
      <c r="A67" s="144"/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</row>
  </sheetData>
  <autoFilter ref="A8:L16" xr:uid="{00000000-0009-0000-0000-000002000000}"/>
  <mergeCells count="7">
    <mergeCell ref="A56:L67"/>
    <mergeCell ref="A20:K20"/>
    <mergeCell ref="A1:L1"/>
    <mergeCell ref="H4:K5"/>
    <mergeCell ref="A7:J7"/>
    <mergeCell ref="L4:L5"/>
    <mergeCell ref="A55:G55"/>
  </mergeCells>
  <phoneticPr fontId="1"/>
  <pageMargins left="0.23622047244094491" right="0.23622047244094491" top="0.74803149606299213" bottom="0.74803149606299213" header="0.31496062992125984" footer="0.31496062992125984"/>
  <pageSetup paperSize="9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88"/>
  <sheetViews>
    <sheetView topLeftCell="B1" zoomScale="115" zoomScaleNormal="115" workbookViewId="0">
      <selection activeCell="B44" sqref="B44"/>
    </sheetView>
  </sheetViews>
  <sheetFormatPr defaultRowHeight="14.4" x14ac:dyDescent="0.2"/>
  <cols>
    <col min="2" max="2" width="16.3984375" style="25" customWidth="1"/>
    <col min="3" max="3" width="8.69921875" customWidth="1"/>
    <col min="9" max="9" width="12.19921875" customWidth="1"/>
    <col min="10" max="10" width="11.19921875" customWidth="1"/>
    <col min="11" max="11" width="11.8984375" customWidth="1"/>
  </cols>
  <sheetData>
    <row r="1" spans="1:16" x14ac:dyDescent="0.2">
      <c r="C1" s="126" t="s">
        <v>121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6" x14ac:dyDescent="0.2"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6" s="32" customFormat="1" x14ac:dyDescent="0.2">
      <c r="A3" s="157" t="s">
        <v>120</v>
      </c>
      <c r="B3" s="158"/>
      <c r="C3" s="151" t="s">
        <v>73</v>
      </c>
      <c r="D3" s="151" t="s">
        <v>74</v>
      </c>
      <c r="E3" s="151" t="s">
        <v>76</v>
      </c>
      <c r="F3" s="151" t="s">
        <v>75</v>
      </c>
      <c r="G3" s="151" t="s">
        <v>82</v>
      </c>
      <c r="H3" s="151" t="s">
        <v>83</v>
      </c>
      <c r="I3" s="151" t="s">
        <v>204</v>
      </c>
      <c r="J3" s="151" t="s">
        <v>103</v>
      </c>
      <c r="K3" s="151" t="s">
        <v>104</v>
      </c>
      <c r="L3" s="151" t="s">
        <v>86</v>
      </c>
      <c r="M3" s="151" t="s">
        <v>95</v>
      </c>
      <c r="N3" s="160"/>
      <c r="O3" s="151" t="s">
        <v>119</v>
      </c>
      <c r="P3" s="151" t="s">
        <v>191</v>
      </c>
    </row>
    <row r="4" spans="1:16" s="32" customFormat="1" x14ac:dyDescent="0.2">
      <c r="A4" s="158"/>
      <c r="B4" s="158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60"/>
      <c r="O4" s="152"/>
      <c r="P4" s="152"/>
    </row>
    <row r="5" spans="1:16" s="32" customFormat="1" x14ac:dyDescent="0.2">
      <c r="A5" s="156" t="s">
        <v>94</v>
      </c>
      <c r="B5" s="156"/>
      <c r="C5" s="34"/>
      <c r="D5" s="34"/>
      <c r="E5" s="34"/>
      <c r="F5" s="34"/>
      <c r="G5" s="34"/>
      <c r="H5" s="34"/>
      <c r="I5" s="34"/>
      <c r="J5" s="34"/>
      <c r="K5" s="34"/>
      <c r="L5" s="34"/>
      <c r="M5" s="34">
        <v>20</v>
      </c>
      <c r="O5" s="36">
        <f>SUM(C5:M5)</f>
        <v>20</v>
      </c>
      <c r="P5" s="115"/>
    </row>
    <row r="6" spans="1:16" x14ac:dyDescent="0.2">
      <c r="A6" s="153" t="s">
        <v>118</v>
      </c>
      <c r="B6" s="18" t="s">
        <v>184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O6" s="116">
        <f>SUM(O7:O11)</f>
        <v>27525</v>
      </c>
      <c r="P6" s="114">
        <v>11000</v>
      </c>
    </row>
    <row r="7" spans="1:16" x14ac:dyDescent="0.2">
      <c r="A7" s="154"/>
      <c r="B7" s="34" t="s">
        <v>186</v>
      </c>
      <c r="C7" s="24"/>
      <c r="D7" s="24">
        <v>1248</v>
      </c>
      <c r="E7" s="24"/>
      <c r="F7" s="24"/>
      <c r="G7" s="24"/>
      <c r="H7" s="24"/>
      <c r="I7" s="24"/>
      <c r="J7" s="24"/>
      <c r="K7" s="24"/>
      <c r="L7" s="24"/>
      <c r="M7" s="24"/>
      <c r="O7" s="33">
        <f t="shared" ref="O7:O83" si="0">SUM(C7:M7)</f>
        <v>1248</v>
      </c>
      <c r="P7" s="114"/>
    </row>
    <row r="8" spans="1:16" x14ac:dyDescent="0.2">
      <c r="A8" s="154"/>
      <c r="B8" s="34" t="s">
        <v>185</v>
      </c>
      <c r="C8" s="24"/>
      <c r="D8" s="24">
        <v>654</v>
      </c>
      <c r="E8" s="24"/>
      <c r="F8" s="24"/>
      <c r="G8" s="24"/>
      <c r="H8" s="24"/>
      <c r="I8" s="24"/>
      <c r="J8" s="24"/>
      <c r="K8" s="24"/>
      <c r="L8" s="24"/>
      <c r="M8" s="24"/>
      <c r="O8" s="33">
        <f t="shared" si="0"/>
        <v>654</v>
      </c>
      <c r="P8" s="114"/>
    </row>
    <row r="9" spans="1:16" x14ac:dyDescent="0.2">
      <c r="A9" s="154"/>
      <c r="B9" s="34" t="s">
        <v>38</v>
      </c>
      <c r="C9" s="24"/>
      <c r="D9" s="24">
        <v>13427</v>
      </c>
      <c r="E9" s="24"/>
      <c r="F9" s="24"/>
      <c r="G9" s="24"/>
      <c r="H9" s="24"/>
      <c r="I9" s="24"/>
      <c r="J9" s="24"/>
      <c r="K9" s="24"/>
      <c r="L9" s="24"/>
      <c r="M9" s="24"/>
      <c r="O9" s="33">
        <f t="shared" si="0"/>
        <v>13427</v>
      </c>
      <c r="P9" s="114"/>
    </row>
    <row r="10" spans="1:16" x14ac:dyDescent="0.2">
      <c r="A10" s="154"/>
      <c r="B10" s="34" t="s">
        <v>39</v>
      </c>
      <c r="C10" s="24"/>
      <c r="D10" s="24">
        <v>9712</v>
      </c>
      <c r="E10" s="24"/>
      <c r="F10" s="24"/>
      <c r="G10" s="24"/>
      <c r="H10" s="24"/>
      <c r="I10" s="24"/>
      <c r="J10" s="24"/>
      <c r="K10" s="24"/>
      <c r="L10" s="24"/>
      <c r="M10" s="24"/>
      <c r="O10" s="115">
        <f t="shared" si="0"/>
        <v>9712</v>
      </c>
      <c r="P10" s="114"/>
    </row>
    <row r="11" spans="1:16" x14ac:dyDescent="0.2">
      <c r="A11" s="154"/>
      <c r="B11" s="34" t="s">
        <v>40</v>
      </c>
      <c r="C11" s="24"/>
      <c r="D11" s="24">
        <v>2484</v>
      </c>
      <c r="E11" s="24"/>
      <c r="F11" s="24"/>
      <c r="G11" s="24"/>
      <c r="H11" s="24"/>
      <c r="I11" s="24"/>
      <c r="J11" s="24"/>
      <c r="K11" s="24"/>
      <c r="L11" s="24"/>
      <c r="M11" s="24"/>
      <c r="O11" s="33">
        <f t="shared" si="0"/>
        <v>2484</v>
      </c>
      <c r="P11" s="114"/>
    </row>
    <row r="12" spans="1:16" x14ac:dyDescent="0.2">
      <c r="A12" s="154"/>
      <c r="B12" s="18" t="s">
        <v>192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O12" s="117">
        <f>SUM(O13:O15)</f>
        <v>3984</v>
      </c>
      <c r="P12" s="114">
        <v>300</v>
      </c>
    </row>
    <row r="13" spans="1:16" x14ac:dyDescent="0.2">
      <c r="A13" s="154"/>
      <c r="B13" s="34" t="s">
        <v>185</v>
      </c>
      <c r="C13" s="24"/>
      <c r="D13" s="24">
        <v>508</v>
      </c>
      <c r="E13" s="24"/>
      <c r="F13" s="24"/>
      <c r="G13" s="24"/>
      <c r="H13" s="24"/>
      <c r="I13" s="24"/>
      <c r="J13" s="24"/>
      <c r="K13" s="24"/>
      <c r="L13" s="24"/>
      <c r="M13" s="24"/>
      <c r="O13" s="115">
        <f t="shared" si="0"/>
        <v>508</v>
      </c>
      <c r="P13" s="114"/>
    </row>
    <row r="14" spans="1:16" x14ac:dyDescent="0.2">
      <c r="A14" s="154"/>
      <c r="B14" s="34" t="s">
        <v>38</v>
      </c>
      <c r="C14" s="24"/>
      <c r="D14" s="24">
        <v>1782</v>
      </c>
      <c r="E14" s="24"/>
      <c r="F14" s="24"/>
      <c r="G14" s="24"/>
      <c r="H14" s="24"/>
      <c r="I14" s="24"/>
      <c r="J14" s="24"/>
      <c r="K14" s="24"/>
      <c r="L14" s="24"/>
      <c r="M14" s="24"/>
      <c r="O14" s="115">
        <f t="shared" si="0"/>
        <v>1782</v>
      </c>
      <c r="P14" s="114"/>
    </row>
    <row r="15" spans="1:16" x14ac:dyDescent="0.2">
      <c r="A15" s="154"/>
      <c r="B15" s="34" t="s">
        <v>39</v>
      </c>
      <c r="C15" s="24"/>
      <c r="D15" s="24">
        <v>1694</v>
      </c>
      <c r="E15" s="24"/>
      <c r="F15" s="24"/>
      <c r="G15" s="24"/>
      <c r="H15" s="24"/>
      <c r="I15" s="24"/>
      <c r="J15" s="24"/>
      <c r="K15" s="24"/>
      <c r="L15" s="24"/>
      <c r="M15" s="24"/>
      <c r="O15" s="115">
        <f t="shared" si="0"/>
        <v>1694</v>
      </c>
      <c r="P15" s="114"/>
    </row>
    <row r="16" spans="1:16" x14ac:dyDescent="0.2">
      <c r="A16" s="154"/>
      <c r="B16" s="34" t="s">
        <v>188</v>
      </c>
      <c r="C16" s="24"/>
      <c r="D16" s="24">
        <v>23040</v>
      </c>
      <c r="E16" s="24"/>
      <c r="F16" s="24"/>
      <c r="G16" s="24"/>
      <c r="H16" s="24"/>
      <c r="I16" s="24"/>
      <c r="J16" s="24"/>
      <c r="K16" s="24"/>
      <c r="L16" s="24"/>
      <c r="M16" s="24"/>
      <c r="O16" s="115">
        <f t="shared" si="0"/>
        <v>23040</v>
      </c>
      <c r="P16" s="114"/>
    </row>
    <row r="17" spans="1:16" x14ac:dyDescent="0.2">
      <c r="A17" s="154"/>
      <c r="B17" s="34" t="s">
        <v>189</v>
      </c>
      <c r="C17" s="24"/>
      <c r="D17" s="24">
        <v>456</v>
      </c>
      <c r="E17" s="24"/>
      <c r="F17" s="24"/>
      <c r="G17" s="24"/>
      <c r="H17" s="24"/>
      <c r="I17" s="24"/>
      <c r="J17" s="24"/>
      <c r="K17" s="24"/>
      <c r="L17" s="24"/>
      <c r="M17" s="24"/>
      <c r="O17" s="115">
        <f t="shared" si="0"/>
        <v>456</v>
      </c>
      <c r="P17" s="114"/>
    </row>
    <row r="18" spans="1:16" x14ac:dyDescent="0.2">
      <c r="A18" s="154"/>
      <c r="B18" s="35" t="s">
        <v>193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O18" s="117">
        <f>O20+O19+O21</f>
        <v>21207</v>
      </c>
      <c r="P18" s="114">
        <v>16400</v>
      </c>
    </row>
    <row r="19" spans="1:16" x14ac:dyDescent="0.2">
      <c r="A19" s="154"/>
      <c r="B19" s="34" t="s">
        <v>194</v>
      </c>
      <c r="C19" s="24"/>
      <c r="D19" s="24">
        <v>15310</v>
      </c>
      <c r="E19" s="24"/>
      <c r="F19" s="24"/>
      <c r="G19" s="24"/>
      <c r="H19" s="24"/>
      <c r="I19" s="24"/>
      <c r="J19" s="24"/>
      <c r="K19" s="24"/>
      <c r="L19" s="24"/>
      <c r="M19" s="24"/>
      <c r="O19" s="33">
        <f t="shared" si="0"/>
        <v>15310</v>
      </c>
      <c r="P19" s="114"/>
    </row>
    <row r="20" spans="1:16" x14ac:dyDescent="0.2">
      <c r="A20" s="154"/>
      <c r="B20" s="34" t="s">
        <v>187</v>
      </c>
      <c r="C20" s="24"/>
      <c r="D20" s="24">
        <v>5292</v>
      </c>
      <c r="E20" s="24"/>
      <c r="F20" s="24"/>
      <c r="G20" s="24"/>
      <c r="H20" s="24"/>
      <c r="I20" s="24"/>
      <c r="J20" s="24"/>
      <c r="K20" s="24"/>
      <c r="L20" s="24"/>
      <c r="M20" s="24"/>
      <c r="O20" s="115">
        <f t="shared" si="0"/>
        <v>5292</v>
      </c>
      <c r="P20" s="114"/>
    </row>
    <row r="21" spans="1:16" x14ac:dyDescent="0.2">
      <c r="A21" s="154"/>
      <c r="B21" s="34" t="s">
        <v>190</v>
      </c>
      <c r="C21" s="24"/>
      <c r="D21" s="24">
        <v>605</v>
      </c>
      <c r="E21" s="24"/>
      <c r="F21" s="24"/>
      <c r="G21" s="24"/>
      <c r="H21" s="24"/>
      <c r="I21" s="24"/>
      <c r="J21" s="24"/>
      <c r="K21" s="24"/>
      <c r="L21" s="24"/>
      <c r="M21" s="24"/>
      <c r="O21" s="115">
        <f t="shared" si="0"/>
        <v>605</v>
      </c>
      <c r="P21" s="114"/>
    </row>
    <row r="22" spans="1:16" x14ac:dyDescent="0.2">
      <c r="A22" s="154"/>
      <c r="B22" s="35" t="s">
        <v>46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O22" s="38">
        <f>SUM(O23:O28)</f>
        <v>710</v>
      </c>
    </row>
    <row r="23" spans="1:16" x14ac:dyDescent="0.2">
      <c r="A23" s="154"/>
      <c r="B23" s="34" t="s">
        <v>123</v>
      </c>
      <c r="C23" s="24">
        <v>20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O23" s="33">
        <f t="shared" si="0"/>
        <v>20</v>
      </c>
    </row>
    <row r="24" spans="1:16" x14ac:dyDescent="0.2">
      <c r="A24" s="154"/>
      <c r="B24" s="34" t="s">
        <v>107</v>
      </c>
      <c r="C24" s="24">
        <f>5*40</f>
        <v>200</v>
      </c>
      <c r="D24" s="24">
        <f>5*14</f>
        <v>70</v>
      </c>
      <c r="E24" s="24"/>
      <c r="F24" s="24"/>
      <c r="G24" s="24">
        <f>5*14</f>
        <v>70</v>
      </c>
      <c r="H24" s="24"/>
      <c r="I24" s="24"/>
      <c r="J24" s="24"/>
      <c r="K24" s="24"/>
      <c r="L24" s="24"/>
      <c r="M24" s="24"/>
      <c r="O24" s="33">
        <f t="shared" si="0"/>
        <v>340</v>
      </c>
    </row>
    <row r="25" spans="1:16" x14ac:dyDescent="0.2">
      <c r="A25" s="154"/>
      <c r="B25" s="34" t="s">
        <v>108</v>
      </c>
      <c r="C25" s="24"/>
      <c r="D25" s="24">
        <f>12*18</f>
        <v>216</v>
      </c>
      <c r="E25" s="24"/>
      <c r="F25" s="24"/>
      <c r="G25" s="24"/>
      <c r="H25" s="24"/>
      <c r="I25" s="37"/>
      <c r="J25" s="24"/>
      <c r="K25" s="24"/>
      <c r="L25" s="24"/>
      <c r="M25" s="24"/>
      <c r="O25" s="33">
        <f t="shared" si="0"/>
        <v>216</v>
      </c>
    </row>
    <row r="26" spans="1:16" x14ac:dyDescent="0.2">
      <c r="A26" s="154"/>
      <c r="B26" s="34" t="s">
        <v>71</v>
      </c>
      <c r="C26" s="24"/>
      <c r="D26" s="24"/>
      <c r="E26" s="24"/>
      <c r="F26" s="24"/>
      <c r="G26" s="24">
        <v>78</v>
      </c>
      <c r="H26" s="24"/>
      <c r="I26" s="24"/>
      <c r="J26" s="24"/>
      <c r="K26" s="24"/>
      <c r="L26" s="24"/>
      <c r="M26" s="24"/>
      <c r="O26" s="33">
        <f t="shared" si="0"/>
        <v>78</v>
      </c>
    </row>
    <row r="27" spans="1:16" x14ac:dyDescent="0.2">
      <c r="A27" s="154"/>
      <c r="B27" s="34" t="s">
        <v>109</v>
      </c>
      <c r="C27" s="24"/>
      <c r="D27" s="24">
        <v>54</v>
      </c>
      <c r="E27" s="24"/>
      <c r="F27" s="24"/>
      <c r="G27" s="24"/>
      <c r="H27" s="24"/>
      <c r="I27" s="24"/>
      <c r="J27" s="24"/>
      <c r="K27" s="24"/>
      <c r="L27" s="24"/>
      <c r="M27" s="24"/>
      <c r="O27" s="33">
        <f t="shared" si="0"/>
        <v>54</v>
      </c>
    </row>
    <row r="28" spans="1:16" x14ac:dyDescent="0.2">
      <c r="A28" s="154"/>
      <c r="B28" s="34" t="s">
        <v>110</v>
      </c>
      <c r="C28" s="24"/>
      <c r="D28" s="24">
        <v>2</v>
      </c>
      <c r="E28" s="24"/>
      <c r="F28" s="24"/>
      <c r="G28" s="24"/>
      <c r="H28" s="24"/>
      <c r="I28" s="24"/>
      <c r="J28" s="24"/>
      <c r="K28" s="24"/>
      <c r="L28" s="24"/>
      <c r="M28" s="24"/>
      <c r="O28" s="33">
        <f t="shared" si="0"/>
        <v>2</v>
      </c>
    </row>
    <row r="29" spans="1:16" x14ac:dyDescent="0.2">
      <c r="A29" s="154"/>
      <c r="B29" s="34" t="s">
        <v>50</v>
      </c>
      <c r="C29" s="24">
        <f>200*10*20</f>
        <v>40000</v>
      </c>
      <c r="D29" s="24">
        <v>18000</v>
      </c>
      <c r="E29" s="24"/>
      <c r="F29" s="24"/>
      <c r="G29" s="24">
        <v>36000</v>
      </c>
      <c r="H29" s="24"/>
      <c r="I29" s="24"/>
      <c r="J29" s="24"/>
      <c r="K29" s="24"/>
      <c r="L29" s="24"/>
      <c r="M29" s="24"/>
      <c r="O29" s="33">
        <f>SUM(C29:M29)</f>
        <v>94000</v>
      </c>
    </row>
    <row r="30" spans="1:16" x14ac:dyDescent="0.2">
      <c r="A30" s="154"/>
      <c r="B30" s="34" t="s">
        <v>111</v>
      </c>
      <c r="D30" s="24"/>
      <c r="E30" s="24"/>
      <c r="F30" s="24"/>
      <c r="G30" s="24">
        <f>200*27</f>
        <v>5400</v>
      </c>
      <c r="H30" s="24"/>
      <c r="I30" s="24"/>
      <c r="J30" s="24"/>
      <c r="K30" s="24"/>
      <c r="L30" s="24"/>
      <c r="M30" s="24"/>
      <c r="O30" s="33">
        <f t="shared" si="0"/>
        <v>5400</v>
      </c>
    </row>
    <row r="31" spans="1:16" x14ac:dyDescent="0.2">
      <c r="A31" s="154"/>
      <c r="B31" s="34" t="s">
        <v>112</v>
      </c>
      <c r="C31" s="24"/>
      <c r="D31" s="24"/>
      <c r="E31" s="24"/>
      <c r="F31" s="24"/>
      <c r="G31" s="24">
        <v>8500</v>
      </c>
      <c r="H31" s="24"/>
      <c r="I31" s="24"/>
      <c r="J31" s="24"/>
      <c r="K31" s="24"/>
      <c r="L31" s="24"/>
      <c r="M31" s="24"/>
      <c r="O31" s="33">
        <f t="shared" si="0"/>
        <v>8500</v>
      </c>
    </row>
    <row r="32" spans="1:16" x14ac:dyDescent="0.2">
      <c r="A32" s="154"/>
      <c r="B32" s="124" t="s">
        <v>168</v>
      </c>
      <c r="C32" s="24">
        <v>10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O32" s="100">
        <f t="shared" si="0"/>
        <v>10</v>
      </c>
    </row>
    <row r="33" spans="1:15" x14ac:dyDescent="0.2">
      <c r="A33" s="154"/>
      <c r="B33" s="34" t="s">
        <v>181</v>
      </c>
      <c r="C33" s="24">
        <v>280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O33" s="110">
        <f t="shared" si="0"/>
        <v>280</v>
      </c>
    </row>
    <row r="34" spans="1:15" x14ac:dyDescent="0.2">
      <c r="A34" s="154"/>
      <c r="B34" s="18" t="s">
        <v>44</v>
      </c>
      <c r="C34" s="24"/>
      <c r="D34" s="24"/>
      <c r="E34" s="24"/>
      <c r="F34" s="24">
        <v>100</v>
      </c>
      <c r="G34" s="24">
        <v>1080</v>
      </c>
      <c r="H34" s="24"/>
      <c r="I34" s="24"/>
      <c r="J34" s="24"/>
      <c r="K34" s="24"/>
      <c r="L34" s="24"/>
      <c r="M34" s="24"/>
      <c r="O34" s="33">
        <f t="shared" si="0"/>
        <v>1180</v>
      </c>
    </row>
    <row r="35" spans="1:15" x14ac:dyDescent="0.2">
      <c r="A35" s="154"/>
      <c r="B35" s="18" t="s">
        <v>37</v>
      </c>
      <c r="C35" s="24">
        <v>50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O35" s="33">
        <f t="shared" si="0"/>
        <v>50</v>
      </c>
    </row>
    <row r="36" spans="1:15" x14ac:dyDescent="0.2">
      <c r="A36" s="154"/>
      <c r="B36" s="18" t="s">
        <v>45</v>
      </c>
      <c r="C36" s="24">
        <v>80</v>
      </c>
      <c r="D36" s="24"/>
      <c r="E36" s="24"/>
      <c r="F36" s="24"/>
      <c r="G36" s="24">
        <v>40</v>
      </c>
      <c r="H36" s="24"/>
      <c r="I36" s="24"/>
      <c r="J36" s="24"/>
      <c r="K36" s="24"/>
      <c r="L36" s="24"/>
      <c r="M36" s="24"/>
      <c r="O36" s="33">
        <f t="shared" si="0"/>
        <v>120</v>
      </c>
    </row>
    <row r="37" spans="1:15" x14ac:dyDescent="0.2">
      <c r="A37" s="154"/>
      <c r="B37" s="18" t="s">
        <v>55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O37" s="38">
        <f>SUM(O38:O39)</f>
        <v>200</v>
      </c>
    </row>
    <row r="38" spans="1:15" x14ac:dyDescent="0.2">
      <c r="A38" s="154"/>
      <c r="B38" s="34" t="s">
        <v>122</v>
      </c>
      <c r="C38" s="24">
        <v>50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O38" s="33">
        <f t="shared" si="0"/>
        <v>50</v>
      </c>
    </row>
    <row r="39" spans="1:15" x14ac:dyDescent="0.2">
      <c r="A39" s="154"/>
      <c r="B39" s="34" t="s">
        <v>65</v>
      </c>
      <c r="C39" s="24">
        <v>25</v>
      </c>
      <c r="D39" s="24">
        <v>25</v>
      </c>
      <c r="E39" s="24"/>
      <c r="F39" s="24"/>
      <c r="G39" s="24"/>
      <c r="H39" s="24">
        <v>100</v>
      </c>
      <c r="I39" s="24"/>
      <c r="J39" s="24"/>
      <c r="K39" s="24"/>
      <c r="L39" s="24"/>
      <c r="M39" s="24"/>
      <c r="O39" s="33">
        <f t="shared" si="0"/>
        <v>150</v>
      </c>
    </row>
    <row r="40" spans="1:15" x14ac:dyDescent="0.2">
      <c r="A40" s="154"/>
      <c r="B40" s="35" t="s">
        <v>56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O40" s="38">
        <f>SUM(O41:O43)</f>
        <v>59</v>
      </c>
    </row>
    <row r="41" spans="1:15" x14ac:dyDescent="0.2">
      <c r="A41" s="154"/>
      <c r="B41" s="34" t="s">
        <v>56</v>
      </c>
      <c r="C41" s="24"/>
      <c r="D41" s="24"/>
      <c r="E41" s="24"/>
      <c r="F41" s="24"/>
      <c r="G41" s="24"/>
      <c r="H41" s="24">
        <v>5</v>
      </c>
      <c r="I41" s="24"/>
      <c r="J41" s="24"/>
      <c r="K41" s="24"/>
      <c r="L41" s="24">
        <v>19</v>
      </c>
      <c r="M41" s="24"/>
      <c r="O41" s="33">
        <f t="shared" si="0"/>
        <v>24</v>
      </c>
    </row>
    <row r="42" spans="1:15" x14ac:dyDescent="0.2">
      <c r="A42" s="154"/>
      <c r="B42" s="34" t="s">
        <v>79</v>
      </c>
      <c r="C42" s="24"/>
      <c r="D42" s="24"/>
      <c r="E42" s="24"/>
      <c r="F42" s="24"/>
      <c r="G42" s="24"/>
      <c r="H42" s="24"/>
      <c r="I42" s="24"/>
      <c r="J42" s="24"/>
      <c r="K42" s="24"/>
      <c r="L42" s="24">
        <v>30</v>
      </c>
      <c r="M42" s="24"/>
      <c r="O42" s="33">
        <f t="shared" si="0"/>
        <v>30</v>
      </c>
    </row>
    <row r="43" spans="1:15" x14ac:dyDescent="0.2">
      <c r="A43" s="154"/>
      <c r="B43" s="34" t="s">
        <v>80</v>
      </c>
      <c r="C43" s="24"/>
      <c r="D43" s="24"/>
      <c r="E43" s="24"/>
      <c r="F43" s="24"/>
      <c r="G43" s="24"/>
      <c r="H43" s="24"/>
      <c r="I43" s="24"/>
      <c r="J43" s="24"/>
      <c r="K43" s="24"/>
      <c r="L43" s="24">
        <v>5</v>
      </c>
      <c r="M43" s="24"/>
      <c r="O43" s="33">
        <f t="shared" si="0"/>
        <v>5</v>
      </c>
    </row>
    <row r="44" spans="1:15" x14ac:dyDescent="0.2">
      <c r="A44" s="154"/>
      <c r="B44" s="18" t="s">
        <v>182</v>
      </c>
      <c r="C44" s="24">
        <f>16*9</f>
        <v>144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O44" s="110">
        <f t="shared" ref="O44" si="1">SUM(C44:M44)</f>
        <v>144</v>
      </c>
    </row>
    <row r="45" spans="1:15" x14ac:dyDescent="0.2">
      <c r="A45" s="154"/>
      <c r="B45" s="18" t="s">
        <v>52</v>
      </c>
      <c r="C45" s="24"/>
      <c r="D45" s="24">
        <v>500</v>
      </c>
      <c r="E45" s="24"/>
      <c r="F45" s="24"/>
      <c r="G45" s="24"/>
      <c r="H45" s="24"/>
      <c r="I45" s="24"/>
      <c r="J45" s="24"/>
      <c r="K45" s="24"/>
      <c r="L45" s="24"/>
      <c r="M45" s="24">
        <v>100</v>
      </c>
      <c r="O45" s="33">
        <f t="shared" si="0"/>
        <v>600</v>
      </c>
    </row>
    <row r="46" spans="1:15" x14ac:dyDescent="0.2">
      <c r="A46" s="154"/>
      <c r="B46" s="34" t="s">
        <v>88</v>
      </c>
      <c r="C46" s="24"/>
      <c r="D46" s="24">
        <v>10</v>
      </c>
      <c r="E46" s="24"/>
      <c r="F46" s="24"/>
      <c r="G46" s="24"/>
      <c r="H46" s="24"/>
      <c r="I46" s="24"/>
      <c r="J46" s="24"/>
      <c r="K46" s="24"/>
      <c r="L46" s="24"/>
      <c r="M46" s="24">
        <v>8</v>
      </c>
      <c r="O46" s="33">
        <f t="shared" si="0"/>
        <v>18</v>
      </c>
    </row>
    <row r="47" spans="1:15" x14ac:dyDescent="0.2">
      <c r="A47" s="154"/>
      <c r="B47" s="34" t="s">
        <v>89</v>
      </c>
      <c r="C47" s="24"/>
      <c r="D47" s="24"/>
      <c r="E47" s="24"/>
      <c r="F47" s="24"/>
      <c r="G47" s="24">
        <v>40</v>
      </c>
      <c r="H47" s="24"/>
      <c r="I47" s="24"/>
      <c r="J47" s="24"/>
      <c r="K47" s="24"/>
      <c r="L47" s="24"/>
      <c r="M47" s="24"/>
      <c r="O47" s="33">
        <f t="shared" si="0"/>
        <v>40</v>
      </c>
    </row>
    <row r="48" spans="1:15" x14ac:dyDescent="0.2">
      <c r="A48" s="154"/>
      <c r="B48" s="35" t="s">
        <v>92</v>
      </c>
      <c r="C48" s="24">
        <v>40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O48" s="33">
        <f t="shared" si="0"/>
        <v>40</v>
      </c>
    </row>
    <row r="49" spans="1:17" x14ac:dyDescent="0.2">
      <c r="A49" s="154"/>
      <c r="B49" s="34" t="s">
        <v>93</v>
      </c>
      <c r="C49" s="24">
        <v>40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O49" s="33">
        <f t="shared" si="0"/>
        <v>40</v>
      </c>
    </row>
    <row r="50" spans="1:17" x14ac:dyDescent="0.2">
      <c r="A50" s="154"/>
      <c r="B50" s="35" t="s">
        <v>91</v>
      </c>
      <c r="C50" s="24">
        <v>18</v>
      </c>
      <c r="D50" s="24"/>
      <c r="E50" s="24">
        <v>2</v>
      </c>
      <c r="F50" s="24"/>
      <c r="G50" s="24"/>
      <c r="H50" s="24"/>
      <c r="I50" s="24"/>
      <c r="J50" s="24"/>
      <c r="K50" s="24"/>
      <c r="L50" s="24"/>
      <c r="M50" s="24"/>
      <c r="O50" s="33">
        <f t="shared" si="0"/>
        <v>20</v>
      </c>
    </row>
    <row r="51" spans="1:17" x14ac:dyDescent="0.2">
      <c r="A51" s="154"/>
      <c r="B51" s="123" t="s">
        <v>167</v>
      </c>
      <c r="C51" s="24">
        <f>3*9</f>
        <v>27</v>
      </c>
      <c r="D51" s="24"/>
      <c r="E51" s="24"/>
      <c r="F51" s="24"/>
      <c r="G51" s="24">
        <v>56</v>
      </c>
      <c r="H51" s="24"/>
      <c r="I51" s="24"/>
      <c r="J51" s="24"/>
      <c r="K51" s="24"/>
      <c r="L51" s="24"/>
      <c r="M51" s="24"/>
      <c r="O51" s="100">
        <f t="shared" si="0"/>
        <v>83</v>
      </c>
    </row>
    <row r="52" spans="1:17" x14ac:dyDescent="0.2">
      <c r="A52" s="154"/>
      <c r="B52" s="35" t="s">
        <v>90</v>
      </c>
      <c r="C52" s="24"/>
      <c r="D52" s="24"/>
      <c r="E52" s="24"/>
      <c r="F52" s="24"/>
      <c r="G52" s="24">
        <v>100</v>
      </c>
      <c r="H52" s="24"/>
      <c r="I52" s="24"/>
      <c r="J52" s="24"/>
      <c r="K52" s="24"/>
      <c r="L52" s="24"/>
      <c r="M52" s="24"/>
      <c r="O52" s="33">
        <f t="shared" si="0"/>
        <v>100</v>
      </c>
    </row>
    <row r="53" spans="1:17" x14ac:dyDescent="0.2">
      <c r="A53" s="154"/>
      <c r="B53" s="35" t="s">
        <v>183</v>
      </c>
      <c r="C53" s="24">
        <v>1000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O53" s="113">
        <f t="shared" si="0"/>
        <v>1000</v>
      </c>
      <c r="P53" t="s">
        <v>206</v>
      </c>
    </row>
    <row r="54" spans="1:17" x14ac:dyDescent="0.2">
      <c r="A54" s="154"/>
      <c r="B54" s="18" t="s">
        <v>51</v>
      </c>
      <c r="C54" s="24">
        <v>477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O54" s="33">
        <f t="shared" si="0"/>
        <v>477</v>
      </c>
    </row>
    <row r="55" spans="1:17" x14ac:dyDescent="0.2">
      <c r="A55" s="154"/>
      <c r="B55" s="34" t="s">
        <v>96</v>
      </c>
      <c r="C55" s="24">
        <v>1440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O55" s="33">
        <f t="shared" si="0"/>
        <v>1440</v>
      </c>
    </row>
    <row r="56" spans="1:17" x14ac:dyDescent="0.2">
      <c r="A56" s="155"/>
      <c r="B56" s="18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O56" s="33"/>
    </row>
    <row r="57" spans="1:17" x14ac:dyDescent="0.2">
      <c r="A57" s="150" t="s">
        <v>117</v>
      </c>
      <c r="B57" s="35" t="s">
        <v>48</v>
      </c>
      <c r="C57" s="24">
        <v>4</v>
      </c>
      <c r="D57" s="24"/>
      <c r="E57" s="24">
        <v>3</v>
      </c>
      <c r="F57" s="24"/>
      <c r="G57" s="24"/>
      <c r="H57" s="24">
        <v>2</v>
      </c>
      <c r="I57" s="24"/>
      <c r="J57" s="24"/>
      <c r="K57" s="24"/>
      <c r="L57" s="24"/>
      <c r="M57" s="24"/>
      <c r="O57" s="33">
        <f t="shared" si="0"/>
        <v>9</v>
      </c>
    </row>
    <row r="58" spans="1:17" x14ac:dyDescent="0.2">
      <c r="A58" s="150"/>
      <c r="B58" s="35" t="s">
        <v>102</v>
      </c>
      <c r="C58" s="24">
        <v>1</v>
      </c>
      <c r="D58" s="24"/>
      <c r="E58" s="24">
        <v>2</v>
      </c>
      <c r="F58" s="24"/>
      <c r="G58" s="24"/>
      <c r="H58" s="125">
        <v>1</v>
      </c>
      <c r="I58" s="24">
        <v>1</v>
      </c>
      <c r="J58" s="24">
        <v>0</v>
      </c>
      <c r="K58" s="24">
        <v>1</v>
      </c>
      <c r="L58" s="24"/>
      <c r="M58" s="24"/>
      <c r="O58" s="33">
        <f t="shared" si="0"/>
        <v>6</v>
      </c>
      <c r="P58" s="59" t="s">
        <v>205</v>
      </c>
      <c r="Q58" s="26"/>
    </row>
    <row r="59" spans="1:17" x14ac:dyDescent="0.2">
      <c r="A59" s="150"/>
      <c r="B59" s="18" t="s">
        <v>67</v>
      </c>
      <c r="C59" s="24">
        <v>3</v>
      </c>
      <c r="D59" s="24"/>
      <c r="E59" s="24">
        <v>2</v>
      </c>
      <c r="F59" s="24"/>
      <c r="G59" s="24"/>
      <c r="H59" s="24"/>
      <c r="I59" s="24"/>
      <c r="J59" s="24"/>
      <c r="K59" s="24"/>
      <c r="L59" s="24"/>
      <c r="M59" s="24"/>
      <c r="O59" s="33">
        <f t="shared" si="0"/>
        <v>5</v>
      </c>
    </row>
    <row r="60" spans="1:17" x14ac:dyDescent="0.2">
      <c r="A60" s="150"/>
      <c r="B60" s="18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O60" s="33">
        <f t="shared" si="0"/>
        <v>0</v>
      </c>
    </row>
    <row r="61" spans="1:17" x14ac:dyDescent="0.2">
      <c r="A61" s="150" t="s">
        <v>116</v>
      </c>
      <c r="B61" s="18" t="s">
        <v>53</v>
      </c>
      <c r="C61" s="24">
        <v>58810</v>
      </c>
      <c r="D61" s="24"/>
      <c r="E61" s="24"/>
      <c r="F61" s="24"/>
      <c r="G61" s="24"/>
      <c r="H61" s="24"/>
      <c r="I61" s="24"/>
      <c r="J61" s="24"/>
      <c r="K61" s="24"/>
      <c r="L61" s="24"/>
      <c r="M61" s="24"/>
      <c r="O61" s="33">
        <f t="shared" si="0"/>
        <v>58810</v>
      </c>
      <c r="P61" s="59" t="s">
        <v>144</v>
      </c>
    </row>
    <row r="62" spans="1:17" x14ac:dyDescent="0.2">
      <c r="A62" s="150"/>
      <c r="B62" s="18" t="s">
        <v>70</v>
      </c>
      <c r="C62" s="24">
        <v>2500</v>
      </c>
      <c r="D62" s="24"/>
      <c r="E62" s="24"/>
      <c r="F62" s="24"/>
      <c r="G62" s="24"/>
      <c r="H62" s="24"/>
      <c r="I62" s="24"/>
      <c r="J62" s="24"/>
      <c r="K62" s="24"/>
      <c r="L62" s="24"/>
      <c r="M62" s="24"/>
      <c r="O62" s="33">
        <f t="shared" si="0"/>
        <v>2500</v>
      </c>
    </row>
    <row r="63" spans="1:17" x14ac:dyDescent="0.2">
      <c r="A63" s="150"/>
      <c r="B63" s="18" t="s">
        <v>47</v>
      </c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O63" s="33">
        <f t="shared" si="0"/>
        <v>0</v>
      </c>
    </row>
    <row r="64" spans="1:17" x14ac:dyDescent="0.2">
      <c r="A64" s="150"/>
      <c r="B64" s="34" t="s">
        <v>105</v>
      </c>
      <c r="C64" s="24">
        <v>810</v>
      </c>
      <c r="D64" s="24"/>
      <c r="E64" s="24"/>
      <c r="F64" s="24"/>
      <c r="G64" s="24"/>
      <c r="H64" s="24"/>
      <c r="I64" s="24"/>
      <c r="J64" s="24"/>
      <c r="K64" s="24"/>
      <c r="L64" s="24"/>
      <c r="M64" s="24"/>
      <c r="O64" s="33">
        <f t="shared" si="0"/>
        <v>810</v>
      </c>
      <c r="P64" s="59" t="s">
        <v>144</v>
      </c>
    </row>
    <row r="65" spans="1:16" x14ac:dyDescent="0.2">
      <c r="A65" s="150"/>
      <c r="B65" s="34" t="s">
        <v>106</v>
      </c>
      <c r="C65" s="24">
        <v>850</v>
      </c>
      <c r="D65" s="24"/>
      <c r="E65" s="24"/>
      <c r="F65" s="24"/>
      <c r="G65" s="24"/>
      <c r="H65" s="24"/>
      <c r="I65" s="24"/>
      <c r="J65" s="24"/>
      <c r="K65" s="24"/>
      <c r="L65" s="24"/>
      <c r="M65" s="24"/>
      <c r="O65" s="33">
        <f t="shared" si="0"/>
        <v>850</v>
      </c>
    </row>
    <row r="66" spans="1:16" x14ac:dyDescent="0.2">
      <c r="A66" s="150"/>
      <c r="B66" s="18" t="s">
        <v>66</v>
      </c>
      <c r="C66" s="24">
        <v>10</v>
      </c>
      <c r="D66" s="24"/>
      <c r="E66" s="24"/>
      <c r="F66" s="24"/>
      <c r="G66" s="24"/>
      <c r="H66" s="24"/>
      <c r="I66" s="24"/>
      <c r="J66" s="24"/>
      <c r="K66" s="24"/>
      <c r="L66" s="24"/>
      <c r="M66" s="24"/>
      <c r="O66" s="33">
        <f t="shared" si="0"/>
        <v>10</v>
      </c>
      <c r="P66" s="59" t="s">
        <v>144</v>
      </c>
    </row>
    <row r="67" spans="1:16" x14ac:dyDescent="0.2">
      <c r="A67" s="150"/>
      <c r="B67" s="18" t="s">
        <v>72</v>
      </c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O67" s="33">
        <f t="shared" si="0"/>
        <v>0</v>
      </c>
    </row>
    <row r="68" spans="1:16" x14ac:dyDescent="0.2">
      <c r="A68" s="150"/>
      <c r="B68" s="34" t="s">
        <v>113</v>
      </c>
      <c r="C68" s="24">
        <f>5*9</f>
        <v>45</v>
      </c>
      <c r="D68" s="24"/>
      <c r="E68" s="24"/>
      <c r="F68" s="24"/>
      <c r="G68" s="24"/>
      <c r="H68" s="24"/>
      <c r="I68" s="24"/>
      <c r="J68" s="24"/>
      <c r="K68" s="24"/>
      <c r="L68" s="24"/>
      <c r="M68" s="24"/>
      <c r="O68" s="33">
        <f t="shared" si="0"/>
        <v>45</v>
      </c>
    </row>
    <row r="69" spans="1:16" x14ac:dyDescent="0.2">
      <c r="A69" s="150"/>
      <c r="B69" s="34" t="s">
        <v>114</v>
      </c>
      <c r="C69" s="24"/>
      <c r="D69" s="24">
        <f>12*29</f>
        <v>348</v>
      </c>
      <c r="E69" s="24"/>
      <c r="F69" s="24"/>
      <c r="G69" s="24"/>
      <c r="H69" s="24"/>
      <c r="I69" s="24"/>
      <c r="J69" s="24"/>
      <c r="K69" s="24"/>
      <c r="L69" s="24"/>
      <c r="M69" s="24"/>
      <c r="O69" s="33">
        <f t="shared" si="0"/>
        <v>348</v>
      </c>
    </row>
    <row r="70" spans="1:16" x14ac:dyDescent="0.2">
      <c r="A70" s="150"/>
      <c r="B70" s="35" t="s">
        <v>77</v>
      </c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O70" s="33"/>
    </row>
    <row r="71" spans="1:16" x14ac:dyDescent="0.2">
      <c r="A71" s="150"/>
      <c r="B71" s="34" t="s">
        <v>115</v>
      </c>
      <c r="C71" s="24">
        <v>5</v>
      </c>
      <c r="D71" s="24"/>
      <c r="E71" s="24"/>
      <c r="F71" s="24"/>
      <c r="G71" s="24"/>
      <c r="H71" s="24"/>
      <c r="I71" s="24"/>
      <c r="J71" s="24"/>
      <c r="K71" s="24"/>
      <c r="L71" s="24"/>
      <c r="M71" s="24"/>
      <c r="O71" s="33">
        <f t="shared" si="0"/>
        <v>5</v>
      </c>
    </row>
    <row r="72" spans="1:16" x14ac:dyDescent="0.2">
      <c r="A72" s="150"/>
      <c r="B72" s="34" t="s">
        <v>78</v>
      </c>
      <c r="C72" s="24">
        <v>22</v>
      </c>
      <c r="D72" s="24"/>
      <c r="E72" s="24"/>
      <c r="F72" s="24"/>
      <c r="G72" s="24"/>
      <c r="H72" s="24"/>
      <c r="I72" s="24"/>
      <c r="J72" s="24"/>
      <c r="K72" s="24"/>
      <c r="L72" s="24"/>
      <c r="M72" s="24"/>
      <c r="O72" s="33">
        <f t="shared" si="0"/>
        <v>22</v>
      </c>
    </row>
    <row r="73" spans="1:16" x14ac:dyDescent="0.2">
      <c r="A73" s="150"/>
      <c r="B73" s="18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O73" s="33"/>
    </row>
    <row r="74" spans="1:16" x14ac:dyDescent="0.2">
      <c r="A74" s="150" t="s">
        <v>49</v>
      </c>
      <c r="B74" s="18" t="s">
        <v>36</v>
      </c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O74" s="33"/>
    </row>
    <row r="75" spans="1:16" x14ac:dyDescent="0.2">
      <c r="A75" s="150"/>
      <c r="B75" s="34" t="s">
        <v>84</v>
      </c>
      <c r="C75" s="24">
        <v>5670</v>
      </c>
      <c r="D75" s="24"/>
      <c r="E75" s="24"/>
      <c r="F75" s="24"/>
      <c r="G75" s="24"/>
      <c r="H75" s="24"/>
      <c r="I75" s="24"/>
      <c r="J75" s="24"/>
      <c r="K75" s="24"/>
      <c r="L75" s="24"/>
      <c r="M75" s="24"/>
      <c r="O75" s="33">
        <f t="shared" si="0"/>
        <v>5670</v>
      </c>
    </row>
    <row r="76" spans="1:16" x14ac:dyDescent="0.2">
      <c r="A76" s="150"/>
      <c r="B76" s="34" t="s">
        <v>85</v>
      </c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O76" s="33">
        <f t="shared" si="0"/>
        <v>0</v>
      </c>
    </row>
    <row r="77" spans="1:16" x14ac:dyDescent="0.2">
      <c r="A77" s="150"/>
      <c r="B77" s="34" t="s">
        <v>69</v>
      </c>
      <c r="C77" s="24">
        <v>50</v>
      </c>
      <c r="D77" s="24"/>
      <c r="E77" s="24"/>
      <c r="F77" s="24"/>
      <c r="G77" s="24"/>
      <c r="H77" s="24"/>
      <c r="I77" s="24"/>
      <c r="J77" s="24"/>
      <c r="K77" s="24"/>
      <c r="L77" s="24"/>
      <c r="M77" s="24"/>
      <c r="O77" s="33">
        <f t="shared" si="0"/>
        <v>50</v>
      </c>
    </row>
    <row r="78" spans="1:16" x14ac:dyDescent="0.2">
      <c r="A78" s="150"/>
      <c r="B78" s="35" t="s">
        <v>97</v>
      </c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O78" s="33"/>
    </row>
    <row r="79" spans="1:16" x14ac:dyDescent="0.2">
      <c r="A79" s="150"/>
      <c r="B79" s="34" t="s">
        <v>98</v>
      </c>
      <c r="C79" s="24"/>
      <c r="D79" s="24"/>
      <c r="E79" s="24"/>
      <c r="F79" s="24"/>
      <c r="G79" s="24">
        <f>10*13*12</f>
        <v>1560</v>
      </c>
      <c r="H79" s="24"/>
      <c r="I79" s="24"/>
      <c r="J79" s="24"/>
      <c r="K79" s="24"/>
      <c r="L79" s="24"/>
      <c r="M79" s="24"/>
      <c r="O79" s="33">
        <f t="shared" si="0"/>
        <v>1560</v>
      </c>
    </row>
    <row r="80" spans="1:16" x14ac:dyDescent="0.2">
      <c r="A80" s="150"/>
      <c r="B80" s="34" t="s">
        <v>99</v>
      </c>
      <c r="C80" s="24"/>
      <c r="D80" s="24"/>
      <c r="E80" s="24"/>
      <c r="F80" s="24"/>
      <c r="G80" s="24">
        <f>10*29*12</f>
        <v>3480</v>
      </c>
      <c r="H80" s="24"/>
      <c r="I80" s="24"/>
      <c r="J80" s="24"/>
      <c r="K80" s="24"/>
      <c r="L80" s="24"/>
      <c r="M80" s="24"/>
      <c r="O80" s="33">
        <f t="shared" si="0"/>
        <v>3480</v>
      </c>
    </row>
    <row r="81" spans="1:15" x14ac:dyDescent="0.2">
      <c r="A81" s="150"/>
      <c r="B81" s="34" t="s">
        <v>100</v>
      </c>
      <c r="C81" s="24"/>
      <c r="D81" s="24"/>
      <c r="E81" s="24"/>
      <c r="F81" s="24"/>
      <c r="G81" s="24">
        <f>10*23*12</f>
        <v>2760</v>
      </c>
      <c r="H81" s="24"/>
      <c r="I81" s="24"/>
      <c r="J81" s="24"/>
      <c r="K81" s="24"/>
      <c r="L81" s="24"/>
      <c r="M81" s="24"/>
      <c r="O81" s="33">
        <f t="shared" si="0"/>
        <v>2760</v>
      </c>
    </row>
    <row r="82" spans="1:15" x14ac:dyDescent="0.2">
      <c r="A82" s="150"/>
      <c r="B82" s="34" t="s">
        <v>101</v>
      </c>
      <c r="C82" s="24"/>
      <c r="D82" s="24"/>
      <c r="E82" s="24"/>
      <c r="F82" s="24"/>
      <c r="G82" s="24">
        <f>10*2*12</f>
        <v>240</v>
      </c>
      <c r="H82" s="24"/>
      <c r="I82" s="24"/>
      <c r="J82" s="24"/>
      <c r="K82" s="24"/>
      <c r="L82" s="24"/>
      <c r="M82" s="24"/>
      <c r="O82" s="33">
        <f t="shared" si="0"/>
        <v>240</v>
      </c>
    </row>
    <row r="83" spans="1:15" x14ac:dyDescent="0.2">
      <c r="A83" s="150"/>
      <c r="B83" s="35" t="s">
        <v>87</v>
      </c>
      <c r="C83" s="24">
        <v>10000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O83" s="33">
        <f t="shared" si="0"/>
        <v>10000</v>
      </c>
    </row>
    <row r="84" spans="1:15" x14ac:dyDescent="0.2">
      <c r="A84" s="150"/>
      <c r="B84" s="35" t="s">
        <v>68</v>
      </c>
      <c r="C84" s="24">
        <v>10</v>
      </c>
      <c r="D84" s="24"/>
      <c r="E84" s="24"/>
      <c r="F84" s="24"/>
      <c r="G84" s="24"/>
      <c r="H84" s="24"/>
      <c r="I84" s="24"/>
      <c r="J84" s="24"/>
      <c r="K84" s="24"/>
      <c r="L84" s="24"/>
      <c r="M84" s="24"/>
      <c r="O84" s="33">
        <f t="shared" ref="O84" si="2">SUM(C84:M84)</f>
        <v>10</v>
      </c>
    </row>
    <row r="85" spans="1:15" x14ac:dyDescent="0.2">
      <c r="B85" s="31"/>
      <c r="O85" s="32"/>
    </row>
    <row r="86" spans="1:15" x14ac:dyDescent="0.2">
      <c r="C86" s="1"/>
      <c r="D86" s="149" t="s">
        <v>42</v>
      </c>
      <c r="E86" s="149"/>
      <c r="F86" s="149"/>
      <c r="G86" s="149"/>
      <c r="H86" s="149"/>
      <c r="I86" s="31"/>
      <c r="J86" s="31"/>
      <c r="K86" s="31"/>
    </row>
    <row r="87" spans="1:15" x14ac:dyDescent="0.2">
      <c r="C87" t="s">
        <v>41</v>
      </c>
      <c r="D87" s="149" t="s">
        <v>43</v>
      </c>
      <c r="E87" s="149"/>
      <c r="F87" s="149"/>
      <c r="G87" s="149"/>
      <c r="H87" s="149"/>
      <c r="I87" s="149"/>
      <c r="J87" s="149"/>
      <c r="K87" s="149"/>
      <c r="L87" s="149"/>
      <c r="M87" s="149"/>
    </row>
    <row r="88" spans="1:15" x14ac:dyDescent="0.2">
      <c r="D88" s="149" t="s">
        <v>81</v>
      </c>
      <c r="E88" s="149"/>
      <c r="F88" s="149"/>
      <c r="G88" s="149"/>
      <c r="H88" s="149"/>
      <c r="I88" s="149"/>
      <c r="J88" s="149"/>
      <c r="K88" s="149"/>
      <c r="L88" s="149"/>
      <c r="M88" s="149"/>
    </row>
  </sheetData>
  <mergeCells count="24">
    <mergeCell ref="P3:P4"/>
    <mergeCell ref="C1:M2"/>
    <mergeCell ref="A57:A60"/>
    <mergeCell ref="D86:H86"/>
    <mergeCell ref="D87:M87"/>
    <mergeCell ref="O3:O4"/>
    <mergeCell ref="N3:N4"/>
    <mergeCell ref="M3:M4"/>
    <mergeCell ref="D88:M88"/>
    <mergeCell ref="A74:A84"/>
    <mergeCell ref="A61:A73"/>
    <mergeCell ref="J3:J4"/>
    <mergeCell ref="A6:A56"/>
    <mergeCell ref="A5:B5"/>
    <mergeCell ref="A3:B4"/>
    <mergeCell ref="C3:C4"/>
    <mergeCell ref="D3:D4"/>
    <mergeCell ref="E3:E4"/>
    <mergeCell ref="F3:F4"/>
    <mergeCell ref="G3:G4"/>
    <mergeCell ref="H3:H4"/>
    <mergeCell ref="I3:I4"/>
    <mergeCell ref="K3:K4"/>
    <mergeCell ref="L3:L4"/>
  </mergeCells>
  <phoneticPr fontId="1"/>
  <pageMargins left="0.70866141732283472" right="0.70866141732283472" top="0.74803149606299213" bottom="0.74803149606299213" header="0.31496062992125984" footer="0.31496062992125984"/>
  <pageSetup paperSize="8" scale="2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ｱﾙﾌｧ米</vt:lpstr>
      <vt:lpstr>カンパン等</vt:lpstr>
      <vt:lpstr>その他資材（整理）</vt:lpstr>
      <vt:lpstr>ｱﾙﾌｧ米!Print_Area</vt:lpstr>
      <vt:lpstr>カンパン等!Print_Area</vt:lpstr>
      <vt:lpstr>'その他資材（整理）'!Print_Area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田代 修治</cp:lastModifiedBy>
  <cp:lastPrinted>2024-09-29T02:01:35Z</cp:lastPrinted>
  <dcterms:created xsi:type="dcterms:W3CDTF">2015-10-08T07:26:27Z</dcterms:created>
  <dcterms:modified xsi:type="dcterms:W3CDTF">2025-01-08T02:40:50Z</dcterms:modified>
</cp:coreProperties>
</file>